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'Sheet1'!$D$2:$AN$37</definedName>
  </definedNames>
  <calcPr calcMode="manual" fullCalcOnLoad="1"/>
</workbook>
</file>

<file path=xl/sharedStrings.xml><?xml version="1.0" encoding="utf-8"?>
<sst xmlns="http://schemas.openxmlformats.org/spreadsheetml/2006/main" count="541" uniqueCount="115">
  <si>
    <t>DN</t>
  </si>
  <si>
    <t>PKI</t>
  </si>
  <si>
    <t>PMI</t>
  </si>
  <si>
    <t>PKF</t>
  </si>
  <si>
    <t>PKM</t>
  </si>
  <si>
    <t>LREALA</t>
  </si>
  <si>
    <t>IMB</t>
  </si>
  <si>
    <t>NRB</t>
  </si>
  <si>
    <t>LOCIN</t>
  </si>
  <si>
    <t>LOCF</t>
  </si>
  <si>
    <t>STARE</t>
  </si>
  <si>
    <t>JUD</t>
  </si>
  <si>
    <t>ADM</t>
  </si>
  <si>
    <t>EURO</t>
  </si>
  <si>
    <t>PR</t>
  </si>
  <si>
    <t>S</t>
  </si>
  <si>
    <t>RELIEF</t>
  </si>
  <si>
    <t>DEN.
REG.</t>
  </si>
  <si>
    <t>DEN.
SECŢ.</t>
  </si>
  <si>
    <t>POZIŢIILE KM ALE SECTORULUI</t>
  </si>
  <si>
    <t>L REALĂ</t>
  </si>
  <si>
    <t>LUNGIMEA SECTORULUI PE TIPURI DE ÎMBRĂCĂMINŢI</t>
  </si>
  <si>
    <t>tip îmb.</t>
  </si>
  <si>
    <t>SECT. CU TREI BENZI</t>
  </si>
  <si>
    <t>SECT. CU PATRU BENZI</t>
  </si>
  <si>
    <t>Nr. benzi</t>
  </si>
  <si>
    <t>SECTOARE ÎNTRE CARE ESTE CUPRINS SECTORUL</t>
  </si>
  <si>
    <t>STAREA DE VIABI LITATE</t>
  </si>
  <si>
    <t>ÎN ADM MUN</t>
  </si>
  <si>
    <t>CATEGORIA DN</t>
  </si>
  <si>
    <t>E</t>
  </si>
  <si>
    <t>P</t>
  </si>
  <si>
    <t>RE LI EF</t>
  </si>
  <si>
    <t>DIN COL.2 CATEGORIA DN</t>
  </si>
  <si>
    <t>DIN COL.2 RELIEF</t>
  </si>
  <si>
    <t>KM. ECHIVALENŢI</t>
  </si>
  <si>
    <t>ANUL
ULTIMEI
REPARAŢII</t>
  </si>
  <si>
    <t>DURATA
DE
EXPLOATARE</t>
  </si>
  <si>
    <t>Sectie</t>
  </si>
  <si>
    <t>BETON ASF</t>
  </si>
  <si>
    <t>BETON DE CIMENT</t>
  </si>
  <si>
    <t>PAVAJE</t>
  </si>
  <si>
    <t>ÎMBR. ASF. UŞOARE</t>
  </si>
  <si>
    <t>PIETR.</t>
  </si>
  <si>
    <t>DE PAMÂNT</t>
  </si>
  <si>
    <t>PRINC</t>
  </si>
  <si>
    <t>SEC</t>
  </si>
  <si>
    <t>ŞES</t>
  </si>
  <si>
    <t>DEAL</t>
  </si>
  <si>
    <t>MUNTE</t>
  </si>
  <si>
    <t>DRDP CRAIOVA</t>
  </si>
  <si>
    <t>SDN CRAIOVA</t>
  </si>
  <si>
    <t>6</t>
  </si>
  <si>
    <t>+</t>
  </si>
  <si>
    <t>-</t>
  </si>
  <si>
    <t>ba</t>
  </si>
  <si>
    <t>R</t>
  </si>
  <si>
    <t>DJ</t>
  </si>
  <si>
    <t>224</t>
  </si>
  <si>
    <t>000</t>
  </si>
  <si>
    <t>005</t>
  </si>
  <si>
    <t>280</t>
  </si>
  <si>
    <t>221</t>
  </si>
  <si>
    <t>640</t>
  </si>
  <si>
    <t>CRAIOVA</t>
  </si>
  <si>
    <t>222</t>
  </si>
  <si>
    <t>B</t>
  </si>
  <si>
    <t>100</t>
  </si>
  <si>
    <t>400</t>
  </si>
  <si>
    <t>M</t>
  </si>
  <si>
    <t>226</t>
  </si>
  <si>
    <t>233</t>
  </si>
  <si>
    <t>235</t>
  </si>
  <si>
    <t>180</t>
  </si>
  <si>
    <t>244</t>
  </si>
  <si>
    <t>BEHARCA</t>
  </si>
  <si>
    <t>300</t>
  </si>
  <si>
    <t>700</t>
  </si>
  <si>
    <t>6B</t>
  </si>
  <si>
    <t>002</t>
  </si>
  <si>
    <t>850</t>
  </si>
  <si>
    <t>iu</t>
  </si>
  <si>
    <t>431</t>
  </si>
  <si>
    <t>DUDOVICEŞTI</t>
  </si>
  <si>
    <t>008</t>
  </si>
  <si>
    <t>014</t>
  </si>
  <si>
    <t>55</t>
  </si>
  <si>
    <t>001</t>
  </si>
  <si>
    <t>003</t>
  </si>
  <si>
    <t>250</t>
  </si>
  <si>
    <t>004</t>
  </si>
  <si>
    <t>006</t>
  </si>
  <si>
    <t>560</t>
  </si>
  <si>
    <t>MALU MARE</t>
  </si>
  <si>
    <t>bc</t>
  </si>
  <si>
    <t>650</t>
  </si>
  <si>
    <t>010</t>
  </si>
  <si>
    <t>007</t>
  </si>
  <si>
    <t>56</t>
  </si>
  <si>
    <t>BRANIŞTE</t>
  </si>
  <si>
    <t>660</t>
  </si>
  <si>
    <t>866</t>
  </si>
  <si>
    <t>753</t>
  </si>
  <si>
    <t>330</t>
  </si>
  <si>
    <t>PIELEŞTI</t>
  </si>
  <si>
    <t>661</t>
  </si>
  <si>
    <t>943</t>
  </si>
  <si>
    <t>255</t>
  </si>
  <si>
    <t>158</t>
  </si>
  <si>
    <t>MOTOCI</t>
  </si>
  <si>
    <t>65</t>
  </si>
  <si>
    <t>65C</t>
  </si>
  <si>
    <t>65F</t>
  </si>
  <si>
    <t>SITUAŢIA DRUMURILOR NAŢIONALE DIN MUNICIPIUL CRAIOVA</t>
  </si>
  <si>
    <t>ANEXA Nr. 6 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</si>
</sst>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65C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totala=111.400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administrare=108.100 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108.100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65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totala=90.050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81.184km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echiv.=91.005 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64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totala=135.434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120.945km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echiv.=130.455 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495300</xdr:colOff>
      <xdr:row>136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76350" y="21688425"/>
          <a:ext cx="4305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56B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totala=30.700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30.700km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31.250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56A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totala=79.147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administrare=79.147 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79.147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56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totala=84.660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82.600km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 84.093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55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totala=71.105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66.705km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echiv.=66.705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54A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totala=44.174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administrare=44.174 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44.174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400050</xdr:colOff>
      <xdr:row>136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76350" y="21688425"/>
          <a:ext cx="421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54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totala=54.277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administrare=52.727 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52.727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6A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totala=0.970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administrare=0.970 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0.970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352425</xdr:colOff>
      <xdr:row>136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276350" y="21688425"/>
          <a:ext cx="416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totala=225.373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administrare=201.373 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214.325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65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totala=90.050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81.184km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echiv.=91.005 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56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totala=84.660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82.600km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 84.093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65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totala=90.050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81.184km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echiv.=91.005 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65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totala=90.050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81.184km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echiv.=91.005 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447675</xdr:colOff>
      <xdr:row>136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276350" y="21688425"/>
          <a:ext cx="4257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65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totala=90.050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81.184km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echiv.=91.005 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400050</xdr:colOff>
      <xdr:row>136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276350" y="21688425"/>
          <a:ext cx="421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54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totala=54.277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administrare=52.727 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52.727 km</a:t>
          </a:r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22</xdr:col>
      <xdr:colOff>495300</xdr:colOff>
      <xdr:row>136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276350" y="21688425"/>
          <a:ext cx="4305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DN : 56B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Lungimea totala=30.700 km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in administrare= 30.700km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Lungimea reala in administrare echiv.= 31.250 km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PageLayoutView="0" workbookViewId="0" topLeftCell="D2">
      <selection activeCell="D2" sqref="D2:AN37"/>
    </sheetView>
  </sheetViews>
  <sheetFormatPr defaultColWidth="9.140625" defaultRowHeight="12.75" outlineLevelRow="3"/>
  <cols>
    <col min="1" max="1" width="8.00390625" style="1" hidden="1" customWidth="1"/>
    <col min="2" max="2" width="7.57421875" style="17" hidden="1" customWidth="1"/>
    <col min="3" max="3" width="7.140625" style="1" hidden="1" customWidth="1"/>
    <col min="4" max="4" width="5.00390625" style="3" customWidth="1"/>
    <col min="5" max="5" width="3.140625" style="3" customWidth="1"/>
    <col min="6" max="6" width="1.421875" style="4" customWidth="1"/>
    <col min="7" max="7" width="3.00390625" style="3" customWidth="1"/>
    <col min="8" max="8" width="1.57421875" style="4" customWidth="1"/>
    <col min="9" max="9" width="3.00390625" style="3" customWidth="1"/>
    <col min="10" max="10" width="1.57421875" style="4" customWidth="1"/>
    <col min="11" max="11" width="3.57421875" style="3" customWidth="1"/>
    <col min="12" max="12" width="6.00390625" style="5" customWidth="1"/>
    <col min="13" max="13" width="6.57421875" style="6" customWidth="1"/>
    <col min="14" max="14" width="6.00390625" style="6" customWidth="1"/>
    <col min="15" max="15" width="4.7109375" style="6" customWidth="1"/>
    <col min="16" max="16" width="5.421875" style="6" customWidth="1"/>
    <col min="17" max="17" width="4.8515625" style="6" hidden="1" customWidth="1"/>
    <col min="18" max="18" width="0.13671875" style="6" customWidth="1"/>
    <col min="19" max="19" width="4.7109375" style="6" customWidth="1"/>
    <col min="20" max="20" width="5.140625" style="5" customWidth="1"/>
    <col min="21" max="21" width="11.140625" style="5" customWidth="1"/>
    <col min="22" max="22" width="4.140625" style="6" customWidth="1"/>
    <col min="23" max="23" width="11.00390625" style="6" customWidth="1"/>
    <col min="24" max="24" width="7.140625" style="6" hidden="1" customWidth="1"/>
    <col min="25" max="25" width="2.140625" style="6" customWidth="1"/>
    <col min="26" max="26" width="6.8515625" style="6" hidden="1" customWidth="1"/>
    <col min="27" max="27" width="5.28125" style="7" customWidth="1"/>
    <col min="28" max="28" width="3.140625" style="5" hidden="1" customWidth="1"/>
    <col min="29" max="29" width="2.421875" style="6" hidden="1" customWidth="1"/>
    <col min="30" max="30" width="2.00390625" style="6" customWidth="1"/>
    <col min="31" max="31" width="1.8515625" style="6" customWidth="1"/>
    <col min="32" max="33" width="1.57421875" style="6" customWidth="1"/>
    <col min="34" max="34" width="6.00390625" style="1" customWidth="1"/>
    <col min="35" max="35" width="5.7109375" style="1" customWidth="1"/>
    <col min="36" max="36" width="6.28125" style="1" customWidth="1"/>
    <col min="37" max="37" width="6.57421875" style="1" customWidth="1"/>
    <col min="38" max="38" width="5.57421875" style="1" customWidth="1"/>
    <col min="39" max="39" width="4.7109375" style="1" customWidth="1"/>
    <col min="40" max="40" width="6.28125" style="1" customWidth="1"/>
    <col min="41" max="41" width="4.421875" style="1" hidden="1" customWidth="1"/>
    <col min="42" max="42" width="6.421875" style="1" hidden="1" customWidth="1"/>
    <col min="43" max="16384" width="9.140625" style="1" customWidth="1"/>
  </cols>
  <sheetData>
    <row r="1" spans="2:42" ht="11.25" hidden="1">
      <c r="B1" s="2"/>
      <c r="D1" s="3" t="s">
        <v>0</v>
      </c>
      <c r="E1" s="3" t="s">
        <v>1</v>
      </c>
      <c r="G1" s="3" t="s">
        <v>2</v>
      </c>
      <c r="I1" s="3" t="s">
        <v>3</v>
      </c>
      <c r="K1" s="3" t="s">
        <v>4</v>
      </c>
      <c r="L1" s="5" t="s">
        <v>5</v>
      </c>
      <c r="S1" s="6" t="s">
        <v>6</v>
      </c>
      <c r="V1" s="6" t="s">
        <v>7</v>
      </c>
      <c r="W1" s="6" t="s">
        <v>8</v>
      </c>
      <c r="X1" s="6" t="s">
        <v>9</v>
      </c>
      <c r="Y1" s="6" t="s">
        <v>10</v>
      </c>
      <c r="Z1" s="6" t="s">
        <v>11</v>
      </c>
      <c r="AA1" s="7" t="s">
        <v>12</v>
      </c>
      <c r="AD1" s="6" t="s">
        <v>13</v>
      </c>
      <c r="AE1" s="6" t="s">
        <v>14</v>
      </c>
      <c r="AF1" s="6" t="s">
        <v>15</v>
      </c>
      <c r="AG1" s="6" t="s">
        <v>16</v>
      </c>
      <c r="AO1" s="8"/>
      <c r="AP1" s="2"/>
    </row>
    <row r="2" spans="37:42" ht="11.25">
      <c r="AK2" s="1" t="s">
        <v>114</v>
      </c>
      <c r="AO2" s="17"/>
      <c r="AP2" s="17"/>
    </row>
    <row r="3" spans="41:42" ht="11.25">
      <c r="AO3" s="17"/>
      <c r="AP3" s="17"/>
    </row>
    <row r="4" spans="20:42" ht="15">
      <c r="T4" s="23" t="s">
        <v>113</v>
      </c>
      <c r="AO4" s="17"/>
      <c r="AP4" s="17"/>
    </row>
    <row r="5" spans="41:42" ht="11.25">
      <c r="AO5" s="17"/>
      <c r="AP5" s="17"/>
    </row>
    <row r="6" spans="2:42" ht="22.5" customHeight="1">
      <c r="B6" s="30" t="s">
        <v>17</v>
      </c>
      <c r="C6" s="32" t="s">
        <v>18</v>
      </c>
      <c r="D6" s="34" t="s">
        <v>0</v>
      </c>
      <c r="E6" s="35" t="s">
        <v>19</v>
      </c>
      <c r="F6" s="35"/>
      <c r="G6" s="35"/>
      <c r="H6" s="35"/>
      <c r="I6" s="35"/>
      <c r="J6" s="35"/>
      <c r="K6" s="35"/>
      <c r="L6" s="25" t="s">
        <v>20</v>
      </c>
      <c r="M6" s="26" t="s">
        <v>21</v>
      </c>
      <c r="N6" s="26"/>
      <c r="O6" s="26"/>
      <c r="P6" s="26"/>
      <c r="Q6" s="26"/>
      <c r="R6" s="26"/>
      <c r="S6" s="27" t="s">
        <v>22</v>
      </c>
      <c r="T6" s="29" t="s">
        <v>23</v>
      </c>
      <c r="U6" s="29" t="s">
        <v>24</v>
      </c>
      <c r="V6" s="37" t="s">
        <v>25</v>
      </c>
      <c r="W6" s="37" t="s">
        <v>26</v>
      </c>
      <c r="X6" s="37"/>
      <c r="Y6" s="37" t="s">
        <v>27</v>
      </c>
      <c r="Z6" s="27" t="s">
        <v>11</v>
      </c>
      <c r="AA6" s="36" t="s">
        <v>28</v>
      </c>
      <c r="AB6" s="29" t="s">
        <v>28</v>
      </c>
      <c r="AC6" s="37" t="s">
        <v>29</v>
      </c>
      <c r="AD6" s="37" t="s">
        <v>30</v>
      </c>
      <c r="AE6" s="37" t="s">
        <v>31</v>
      </c>
      <c r="AF6" s="37" t="s">
        <v>15</v>
      </c>
      <c r="AG6" s="37" t="s">
        <v>32</v>
      </c>
      <c r="AH6" s="37" t="s">
        <v>33</v>
      </c>
      <c r="AI6" s="37"/>
      <c r="AJ6" s="37"/>
      <c r="AK6" s="37" t="s">
        <v>34</v>
      </c>
      <c r="AL6" s="37"/>
      <c r="AM6" s="37"/>
      <c r="AN6" s="38" t="s">
        <v>35</v>
      </c>
      <c r="AO6" s="30" t="s">
        <v>36</v>
      </c>
      <c r="AP6" s="30" t="s">
        <v>37</v>
      </c>
    </row>
    <row r="7" spans="1:42" ht="36" customHeight="1">
      <c r="A7" s="1" t="s">
        <v>38</v>
      </c>
      <c r="B7" s="31"/>
      <c r="C7" s="33"/>
      <c r="D7" s="34"/>
      <c r="E7" s="35"/>
      <c r="F7" s="35"/>
      <c r="G7" s="35"/>
      <c r="H7" s="35"/>
      <c r="I7" s="35"/>
      <c r="J7" s="35"/>
      <c r="K7" s="35"/>
      <c r="L7" s="25"/>
      <c r="M7" s="24" t="s">
        <v>39</v>
      </c>
      <c r="N7" s="24" t="s">
        <v>40</v>
      </c>
      <c r="O7" s="24" t="s">
        <v>41</v>
      </c>
      <c r="P7" s="24" t="s">
        <v>42</v>
      </c>
      <c r="Q7" s="11" t="s">
        <v>43</v>
      </c>
      <c r="R7" s="11" t="s">
        <v>44</v>
      </c>
      <c r="S7" s="28"/>
      <c r="T7" s="29"/>
      <c r="U7" s="29"/>
      <c r="V7" s="37"/>
      <c r="W7" s="37"/>
      <c r="X7" s="37"/>
      <c r="Y7" s="37"/>
      <c r="Z7" s="27"/>
      <c r="AA7" s="36"/>
      <c r="AB7" s="29"/>
      <c r="AC7" s="37"/>
      <c r="AD7" s="28"/>
      <c r="AE7" s="39"/>
      <c r="AF7" s="28"/>
      <c r="AG7" s="37"/>
      <c r="AH7" s="24" t="s">
        <v>13</v>
      </c>
      <c r="AI7" s="24" t="s">
        <v>45</v>
      </c>
      <c r="AJ7" s="24" t="s">
        <v>46</v>
      </c>
      <c r="AK7" s="24" t="s">
        <v>47</v>
      </c>
      <c r="AL7" s="24" t="s">
        <v>48</v>
      </c>
      <c r="AM7" s="24" t="s">
        <v>49</v>
      </c>
      <c r="AN7" s="39"/>
      <c r="AO7" s="31"/>
      <c r="AP7" s="31"/>
    </row>
    <row r="8" spans="2:43" ht="12" customHeight="1">
      <c r="B8" s="2"/>
      <c r="C8" s="8"/>
      <c r="D8" s="9">
        <v>0</v>
      </c>
      <c r="E8" s="10"/>
      <c r="F8" s="10"/>
      <c r="G8" s="10"/>
      <c r="H8" s="10">
        <v>1</v>
      </c>
      <c r="I8" s="10"/>
      <c r="J8" s="10"/>
      <c r="K8" s="10"/>
      <c r="L8" s="11">
        <v>2</v>
      </c>
      <c r="M8" s="14">
        <v>3</v>
      </c>
      <c r="N8" s="11">
        <v>4</v>
      </c>
      <c r="O8" s="14">
        <v>5</v>
      </c>
      <c r="P8" s="11">
        <v>6</v>
      </c>
      <c r="Q8" s="14">
        <v>7</v>
      </c>
      <c r="R8" s="14">
        <v>8</v>
      </c>
      <c r="S8" s="15"/>
      <c r="T8" s="13">
        <v>9</v>
      </c>
      <c r="U8" s="13">
        <v>10</v>
      </c>
      <c r="V8" s="16"/>
      <c r="W8" s="26">
        <v>11</v>
      </c>
      <c r="X8" s="26"/>
      <c r="Y8" s="11">
        <v>12</v>
      </c>
      <c r="Z8" s="12">
        <v>13</v>
      </c>
      <c r="AA8" s="13">
        <v>14</v>
      </c>
      <c r="AB8" s="11">
        <v>11</v>
      </c>
      <c r="AC8" s="11">
        <v>15</v>
      </c>
      <c r="AD8" s="15">
        <v>16</v>
      </c>
      <c r="AE8" s="12"/>
      <c r="AF8" s="15"/>
      <c r="AG8" s="11"/>
      <c r="AH8" s="2"/>
      <c r="AI8" s="2"/>
      <c r="AJ8" s="2"/>
      <c r="AK8" s="2"/>
      <c r="AL8" s="2"/>
      <c r="AM8" s="2"/>
      <c r="AN8" s="2"/>
      <c r="AO8" s="8"/>
      <c r="AP8" s="2"/>
      <c r="AQ8" s="17"/>
    </row>
    <row r="9" spans="1:42" ht="11.25" outlineLevel="3">
      <c r="A9" s="1">
        <v>1</v>
      </c>
      <c r="B9" s="2" t="s">
        <v>50</v>
      </c>
      <c r="C9" s="8" t="s">
        <v>51</v>
      </c>
      <c r="D9" s="18" t="s">
        <v>52</v>
      </c>
      <c r="E9" s="19" t="s">
        <v>62</v>
      </c>
      <c r="F9" s="20" t="s">
        <v>53</v>
      </c>
      <c r="G9" s="19" t="s">
        <v>63</v>
      </c>
      <c r="H9" s="20" t="s">
        <v>54</v>
      </c>
      <c r="I9" s="19" t="s">
        <v>65</v>
      </c>
      <c r="J9" s="20" t="s">
        <v>53</v>
      </c>
      <c r="K9" s="19" t="s">
        <v>59</v>
      </c>
      <c r="L9" s="21">
        <v>0.36</v>
      </c>
      <c r="M9" s="22">
        <f aca="true" t="shared" si="0" ref="M9:M15">IF(S9="ba",L9,"")</f>
        <v>0.36</v>
      </c>
      <c r="N9" s="22">
        <f aca="true" t="shared" si="1" ref="N9:N15">IF(S9="bc",L9,"")</f>
      </c>
      <c r="O9" s="22">
        <f aca="true" t="shared" si="2" ref="O9:O15">IF(S9="pv",L9,"")</f>
      </c>
      <c r="P9" s="22">
        <f aca="true" t="shared" si="3" ref="P9:P15">IF(S9="iu",L9,"")</f>
      </c>
      <c r="Q9" s="22">
        <f aca="true" t="shared" si="4" ref="Q9:Q15">IF(S9="im",L9,"")</f>
      </c>
      <c r="R9" s="22"/>
      <c r="S9" s="15" t="s">
        <v>55</v>
      </c>
      <c r="T9" s="21">
        <f aca="true" t="shared" si="5" ref="T9:T15">IF(V9=3,L9,"")</f>
      </c>
      <c r="U9" s="21">
        <f aca="true" t="shared" si="6" ref="U9:U15">IF(V9=4,L9,"")</f>
      </c>
      <c r="V9" s="15">
        <v>2</v>
      </c>
      <c r="W9" s="15" t="s">
        <v>64</v>
      </c>
      <c r="X9" s="15"/>
      <c r="Y9" s="15" t="s">
        <v>66</v>
      </c>
      <c r="Z9" s="15" t="s">
        <v>57</v>
      </c>
      <c r="AA9" s="21"/>
      <c r="AB9" s="21"/>
      <c r="AC9" s="15" t="s">
        <v>30</v>
      </c>
      <c r="AD9" s="15" t="s">
        <v>30</v>
      </c>
      <c r="AE9" s="15"/>
      <c r="AF9" s="15"/>
      <c r="AG9" s="15" t="s">
        <v>15</v>
      </c>
      <c r="AH9" s="21">
        <f aca="true" t="shared" si="7" ref="AH9:AH15">IF(AD9="E",L9,"")</f>
        <v>0.36</v>
      </c>
      <c r="AI9" s="21">
        <f aca="true" t="shared" si="8" ref="AI9:AI15">IF(AE9="P",L9,"")</f>
      </c>
      <c r="AJ9" s="21">
        <f aca="true" t="shared" si="9" ref="AJ9:AJ15">IF(AF9="S",L9,"")</f>
      </c>
      <c r="AK9" s="21">
        <f aca="true" t="shared" si="10" ref="AK9:AK15">IF(AG9="S",L9,"")</f>
        <v>0.36</v>
      </c>
      <c r="AL9" s="21">
        <f aca="true" t="shared" si="11" ref="AL9:AL15">IF(AG9="D",L9,"")</f>
      </c>
      <c r="AM9" s="21">
        <f aca="true" t="shared" si="12" ref="AM9:AM15">IF(AG9="M",L9,"")</f>
      </c>
      <c r="AN9" s="2">
        <f aca="true" t="shared" si="13" ref="AN9:AN15">L9+IF(T9&lt;&gt;"",0.5*L9,0)+IF(U9&lt;&gt;"",L9,0)</f>
        <v>0.36</v>
      </c>
      <c r="AO9" s="8">
        <v>2007</v>
      </c>
      <c r="AP9" s="2">
        <v>6</v>
      </c>
    </row>
    <row r="10" spans="1:42" ht="11.25" outlineLevel="3">
      <c r="A10" s="1">
        <v>1</v>
      </c>
      <c r="B10" s="2" t="s">
        <v>50</v>
      </c>
      <c r="C10" s="8" t="s">
        <v>51</v>
      </c>
      <c r="D10" s="18" t="s">
        <v>52</v>
      </c>
      <c r="E10" s="19" t="s">
        <v>65</v>
      </c>
      <c r="F10" s="20" t="s">
        <v>53</v>
      </c>
      <c r="G10" s="19" t="s">
        <v>59</v>
      </c>
      <c r="H10" s="20" t="s">
        <v>54</v>
      </c>
      <c r="I10" s="19" t="s">
        <v>65</v>
      </c>
      <c r="J10" s="20" t="s">
        <v>53</v>
      </c>
      <c r="K10" s="19" t="s">
        <v>67</v>
      </c>
      <c r="L10" s="21">
        <v>0.1</v>
      </c>
      <c r="M10" s="22">
        <f t="shared" si="0"/>
        <v>0.1</v>
      </c>
      <c r="N10" s="22">
        <f t="shared" si="1"/>
      </c>
      <c r="O10" s="22">
        <f t="shared" si="2"/>
      </c>
      <c r="P10" s="22">
        <f t="shared" si="3"/>
      </c>
      <c r="Q10" s="22">
        <f t="shared" si="4"/>
      </c>
      <c r="R10" s="22"/>
      <c r="S10" s="15" t="s">
        <v>55</v>
      </c>
      <c r="T10" s="21">
        <f t="shared" si="5"/>
      </c>
      <c r="U10" s="21">
        <f t="shared" si="6"/>
        <v>0.1</v>
      </c>
      <c r="V10" s="15">
        <v>4</v>
      </c>
      <c r="W10" s="15" t="s">
        <v>64</v>
      </c>
      <c r="X10" s="15"/>
      <c r="Y10" s="15" t="s">
        <v>66</v>
      </c>
      <c r="Z10" s="15" t="s">
        <v>57</v>
      </c>
      <c r="AA10" s="21"/>
      <c r="AB10" s="21">
        <f>IF(AA10="M",L10,"")</f>
      </c>
      <c r="AC10" s="15" t="str">
        <f aca="true" t="shared" si="14" ref="AC10:AC15">IF(AD10="E","E",IF(AE10="P","P",IF(AF10="S","S","")))</f>
        <v>E</v>
      </c>
      <c r="AD10" s="15" t="s">
        <v>30</v>
      </c>
      <c r="AE10" s="15"/>
      <c r="AF10" s="15"/>
      <c r="AG10" s="15" t="s">
        <v>15</v>
      </c>
      <c r="AH10" s="21">
        <f t="shared" si="7"/>
        <v>0.1</v>
      </c>
      <c r="AI10" s="21">
        <f t="shared" si="8"/>
      </c>
      <c r="AJ10" s="21">
        <f t="shared" si="9"/>
      </c>
      <c r="AK10" s="21">
        <f t="shared" si="10"/>
        <v>0.1</v>
      </c>
      <c r="AL10" s="21">
        <f t="shared" si="11"/>
      </c>
      <c r="AM10" s="21">
        <f t="shared" si="12"/>
      </c>
      <c r="AN10" s="2">
        <f t="shared" si="13"/>
        <v>0.2</v>
      </c>
      <c r="AO10" s="8">
        <v>2007</v>
      </c>
      <c r="AP10" s="2">
        <v>6</v>
      </c>
    </row>
    <row r="11" spans="1:42" ht="11.25" outlineLevel="3">
      <c r="A11" s="1">
        <v>1</v>
      </c>
      <c r="B11" s="2" t="s">
        <v>50</v>
      </c>
      <c r="C11" s="8" t="s">
        <v>51</v>
      </c>
      <c r="D11" s="18" t="s">
        <v>52</v>
      </c>
      <c r="E11" s="19" t="s">
        <v>65</v>
      </c>
      <c r="F11" s="20" t="s">
        <v>53</v>
      </c>
      <c r="G11" s="19" t="s">
        <v>67</v>
      </c>
      <c r="H11" s="20" t="s">
        <v>54</v>
      </c>
      <c r="I11" s="19" t="s">
        <v>58</v>
      </c>
      <c r="J11" s="20" t="s">
        <v>53</v>
      </c>
      <c r="K11" s="19" t="s">
        <v>68</v>
      </c>
      <c r="L11" s="21">
        <v>2.3</v>
      </c>
      <c r="M11" s="22">
        <f t="shared" si="0"/>
        <v>2.3</v>
      </c>
      <c r="N11" s="22">
        <f t="shared" si="1"/>
      </c>
      <c r="O11" s="22">
        <f t="shared" si="2"/>
      </c>
      <c r="P11" s="22">
        <f t="shared" si="3"/>
      </c>
      <c r="Q11" s="22">
        <f t="shared" si="4"/>
      </c>
      <c r="R11" s="22"/>
      <c r="S11" s="15" t="s">
        <v>55</v>
      </c>
      <c r="T11" s="21">
        <f t="shared" si="5"/>
      </c>
      <c r="U11" s="21">
        <f t="shared" si="6"/>
        <v>2.3</v>
      </c>
      <c r="V11" s="15">
        <v>4</v>
      </c>
      <c r="W11" s="15" t="s">
        <v>64</v>
      </c>
      <c r="X11" s="15"/>
      <c r="Y11" s="15" t="s">
        <v>66</v>
      </c>
      <c r="Z11" s="15" t="s">
        <v>57</v>
      </c>
      <c r="AA11" s="21">
        <f>IF(AB11="M",L11,"")</f>
        <v>2.3</v>
      </c>
      <c r="AB11" s="21" t="s">
        <v>69</v>
      </c>
      <c r="AC11" s="15" t="str">
        <f t="shared" si="14"/>
        <v>E</v>
      </c>
      <c r="AD11" s="15" t="s">
        <v>30</v>
      </c>
      <c r="AE11" s="15"/>
      <c r="AF11" s="15"/>
      <c r="AG11" s="15" t="s">
        <v>15</v>
      </c>
      <c r="AH11" s="21">
        <f t="shared" si="7"/>
        <v>2.3</v>
      </c>
      <c r="AI11" s="21">
        <f t="shared" si="8"/>
      </c>
      <c r="AJ11" s="21">
        <f t="shared" si="9"/>
      </c>
      <c r="AK11" s="21">
        <f t="shared" si="10"/>
        <v>2.3</v>
      </c>
      <c r="AL11" s="21">
        <f t="shared" si="11"/>
      </c>
      <c r="AM11" s="21">
        <f t="shared" si="12"/>
      </c>
      <c r="AN11" s="2">
        <f t="shared" si="13"/>
        <v>4.6</v>
      </c>
      <c r="AO11" s="8"/>
      <c r="AP11" s="2"/>
    </row>
    <row r="12" spans="1:42" ht="11.25" outlineLevel="3">
      <c r="A12" s="1">
        <v>1</v>
      </c>
      <c r="B12" s="2" t="s">
        <v>50</v>
      </c>
      <c r="C12" s="8" t="s">
        <v>51</v>
      </c>
      <c r="D12" s="18" t="s">
        <v>52</v>
      </c>
      <c r="E12" s="19" t="s">
        <v>58</v>
      </c>
      <c r="F12" s="20" t="s">
        <v>53</v>
      </c>
      <c r="G12" s="19" t="s">
        <v>68</v>
      </c>
      <c r="H12" s="20" t="s">
        <v>54</v>
      </c>
      <c r="I12" s="19" t="s">
        <v>70</v>
      </c>
      <c r="J12" s="20" t="s">
        <v>53</v>
      </c>
      <c r="K12" s="19" t="s">
        <v>68</v>
      </c>
      <c r="L12" s="21">
        <v>2</v>
      </c>
      <c r="M12" s="22">
        <f t="shared" si="0"/>
        <v>2</v>
      </c>
      <c r="N12" s="22">
        <f t="shared" si="1"/>
      </c>
      <c r="O12" s="22">
        <f t="shared" si="2"/>
      </c>
      <c r="P12" s="22">
        <f t="shared" si="3"/>
      </c>
      <c r="Q12" s="22">
        <f t="shared" si="4"/>
      </c>
      <c r="R12" s="22"/>
      <c r="S12" s="15" t="s">
        <v>55</v>
      </c>
      <c r="T12" s="21">
        <f t="shared" si="5"/>
      </c>
      <c r="U12" s="21">
        <f t="shared" si="6"/>
      </c>
      <c r="V12" s="15">
        <v>2</v>
      </c>
      <c r="W12" s="15" t="s">
        <v>64</v>
      </c>
      <c r="X12" s="15"/>
      <c r="Y12" s="15" t="s">
        <v>66</v>
      </c>
      <c r="Z12" s="15" t="s">
        <v>57</v>
      </c>
      <c r="AA12" s="21">
        <f>IF(AB12="M",L12,"")</f>
        <v>2</v>
      </c>
      <c r="AB12" s="21" t="s">
        <v>69</v>
      </c>
      <c r="AC12" s="15" t="str">
        <f t="shared" si="14"/>
        <v>E</v>
      </c>
      <c r="AD12" s="15" t="s">
        <v>30</v>
      </c>
      <c r="AE12" s="15"/>
      <c r="AF12" s="15"/>
      <c r="AG12" s="15" t="s">
        <v>15</v>
      </c>
      <c r="AH12" s="21">
        <f t="shared" si="7"/>
        <v>2</v>
      </c>
      <c r="AI12" s="21">
        <f t="shared" si="8"/>
      </c>
      <c r="AJ12" s="21">
        <f t="shared" si="9"/>
      </c>
      <c r="AK12" s="21">
        <f t="shared" si="10"/>
        <v>2</v>
      </c>
      <c r="AL12" s="21">
        <f t="shared" si="11"/>
      </c>
      <c r="AM12" s="21">
        <f t="shared" si="12"/>
      </c>
      <c r="AN12" s="2">
        <f t="shared" si="13"/>
        <v>2</v>
      </c>
      <c r="AO12" s="8"/>
      <c r="AP12" s="2"/>
    </row>
    <row r="13" spans="1:42" ht="11.25" outlineLevel="3">
      <c r="A13" s="1">
        <v>1</v>
      </c>
      <c r="B13" s="2" t="s">
        <v>50</v>
      </c>
      <c r="C13" s="8" t="s">
        <v>51</v>
      </c>
      <c r="D13" s="18" t="s">
        <v>52</v>
      </c>
      <c r="E13" s="19" t="s">
        <v>70</v>
      </c>
      <c r="F13" s="20" t="s">
        <v>53</v>
      </c>
      <c r="G13" s="19" t="s">
        <v>68</v>
      </c>
      <c r="H13" s="20" t="s">
        <v>54</v>
      </c>
      <c r="I13" s="19" t="s">
        <v>71</v>
      </c>
      <c r="J13" s="20" t="s">
        <v>53</v>
      </c>
      <c r="K13" s="19" t="s">
        <v>59</v>
      </c>
      <c r="L13" s="21">
        <v>6.6</v>
      </c>
      <c r="M13" s="22">
        <f t="shared" si="0"/>
        <v>6.6</v>
      </c>
      <c r="N13" s="22">
        <f t="shared" si="1"/>
      </c>
      <c r="O13" s="22">
        <f t="shared" si="2"/>
      </c>
      <c r="P13" s="22">
        <f t="shared" si="3"/>
      </c>
      <c r="Q13" s="22">
        <f t="shared" si="4"/>
      </c>
      <c r="R13" s="22"/>
      <c r="S13" s="15" t="s">
        <v>55</v>
      </c>
      <c r="T13" s="21">
        <f t="shared" si="5"/>
      </c>
      <c r="U13" s="21">
        <f t="shared" si="6"/>
        <v>6.6</v>
      </c>
      <c r="V13" s="15">
        <v>4</v>
      </c>
      <c r="W13" s="15" t="s">
        <v>64</v>
      </c>
      <c r="X13" s="15"/>
      <c r="Y13" s="15" t="s">
        <v>66</v>
      </c>
      <c r="Z13" s="15" t="s">
        <v>57</v>
      </c>
      <c r="AA13" s="21">
        <f>IF(AB13="M",L13,"")</f>
        <v>6.6</v>
      </c>
      <c r="AB13" s="21" t="s">
        <v>69</v>
      </c>
      <c r="AC13" s="15" t="str">
        <f t="shared" si="14"/>
        <v>E</v>
      </c>
      <c r="AD13" s="15" t="s">
        <v>30</v>
      </c>
      <c r="AE13" s="15"/>
      <c r="AF13" s="15"/>
      <c r="AG13" s="15" t="s">
        <v>15</v>
      </c>
      <c r="AH13" s="21">
        <f t="shared" si="7"/>
        <v>6.6</v>
      </c>
      <c r="AI13" s="21">
        <f t="shared" si="8"/>
      </c>
      <c r="AJ13" s="21">
        <f t="shared" si="9"/>
      </c>
      <c r="AK13" s="21">
        <f t="shared" si="10"/>
        <v>6.6</v>
      </c>
      <c r="AL13" s="21">
        <f t="shared" si="11"/>
      </c>
      <c r="AM13" s="21">
        <f t="shared" si="12"/>
      </c>
      <c r="AN13" s="2">
        <f t="shared" si="13"/>
        <v>13.2</v>
      </c>
      <c r="AO13" s="8"/>
      <c r="AP13" s="2"/>
    </row>
    <row r="14" spans="1:42" ht="11.25" outlineLevel="3">
      <c r="A14" s="1">
        <v>1</v>
      </c>
      <c r="B14" s="2" t="s">
        <v>50</v>
      </c>
      <c r="C14" s="8" t="s">
        <v>51</v>
      </c>
      <c r="D14" s="18" t="s">
        <v>52</v>
      </c>
      <c r="E14" s="19" t="s">
        <v>71</v>
      </c>
      <c r="F14" s="20" t="s">
        <v>53</v>
      </c>
      <c r="G14" s="19" t="s">
        <v>59</v>
      </c>
      <c r="H14" s="20" t="s">
        <v>54</v>
      </c>
      <c r="I14" s="19" t="s">
        <v>72</v>
      </c>
      <c r="J14" s="20" t="s">
        <v>53</v>
      </c>
      <c r="K14" s="19" t="s">
        <v>73</v>
      </c>
      <c r="L14" s="21">
        <v>2.18</v>
      </c>
      <c r="M14" s="22">
        <f t="shared" si="0"/>
        <v>2.18</v>
      </c>
      <c r="N14" s="22">
        <f t="shared" si="1"/>
      </c>
      <c r="O14" s="22">
        <f t="shared" si="2"/>
      </c>
      <c r="P14" s="22">
        <f t="shared" si="3"/>
      </c>
      <c r="Q14" s="22">
        <f t="shared" si="4"/>
      </c>
      <c r="R14" s="22"/>
      <c r="S14" s="15" t="s">
        <v>55</v>
      </c>
      <c r="T14" s="21">
        <f t="shared" si="5"/>
      </c>
      <c r="U14" s="21">
        <f t="shared" si="6"/>
        <v>2.18</v>
      </c>
      <c r="V14" s="15">
        <v>4</v>
      </c>
      <c r="W14" s="15" t="s">
        <v>64</v>
      </c>
      <c r="X14" s="15"/>
      <c r="Y14" s="15" t="s">
        <v>66</v>
      </c>
      <c r="Z14" s="15" t="s">
        <v>57</v>
      </c>
      <c r="AA14" s="21"/>
      <c r="AB14" s="21">
        <f>IF(AA14="M",L14,"")</f>
      </c>
      <c r="AC14" s="15" t="str">
        <f t="shared" si="14"/>
        <v>E</v>
      </c>
      <c r="AD14" s="15" t="s">
        <v>30</v>
      </c>
      <c r="AE14" s="15"/>
      <c r="AF14" s="15"/>
      <c r="AG14" s="15" t="s">
        <v>15</v>
      </c>
      <c r="AH14" s="21">
        <f t="shared" si="7"/>
        <v>2.18</v>
      </c>
      <c r="AI14" s="21">
        <f t="shared" si="8"/>
      </c>
      <c r="AJ14" s="21">
        <f t="shared" si="9"/>
      </c>
      <c r="AK14" s="21">
        <f t="shared" si="10"/>
        <v>2.18</v>
      </c>
      <c r="AL14" s="21">
        <f t="shared" si="11"/>
      </c>
      <c r="AM14" s="21">
        <f t="shared" si="12"/>
      </c>
      <c r="AN14" s="2">
        <f t="shared" si="13"/>
        <v>4.36</v>
      </c>
      <c r="AO14" s="8">
        <v>2008</v>
      </c>
      <c r="AP14" s="2">
        <v>7</v>
      </c>
    </row>
    <row r="15" spans="1:42" ht="11.25" outlineLevel="3">
      <c r="A15" s="1">
        <v>1</v>
      </c>
      <c r="B15" s="2" t="s">
        <v>50</v>
      </c>
      <c r="C15" s="8" t="s">
        <v>51</v>
      </c>
      <c r="D15" s="18" t="s">
        <v>52</v>
      </c>
      <c r="E15" s="19" t="s">
        <v>72</v>
      </c>
      <c r="F15" s="20" t="s">
        <v>53</v>
      </c>
      <c r="G15" s="19" t="s">
        <v>73</v>
      </c>
      <c r="H15" s="20" t="s">
        <v>54</v>
      </c>
      <c r="I15" s="19" t="s">
        <v>74</v>
      </c>
      <c r="J15" s="20" t="s">
        <v>53</v>
      </c>
      <c r="K15" s="19" t="s">
        <v>67</v>
      </c>
      <c r="L15" s="21">
        <v>8.92</v>
      </c>
      <c r="M15" s="22">
        <f t="shared" si="0"/>
        <v>8.92</v>
      </c>
      <c r="N15" s="22">
        <f t="shared" si="1"/>
      </c>
      <c r="O15" s="22">
        <f t="shared" si="2"/>
      </c>
      <c r="P15" s="22">
        <f t="shared" si="3"/>
      </c>
      <c r="Q15" s="22">
        <f t="shared" si="4"/>
      </c>
      <c r="R15" s="22"/>
      <c r="S15" s="15" t="s">
        <v>55</v>
      </c>
      <c r="T15" s="21">
        <f t="shared" si="5"/>
      </c>
      <c r="U15" s="21">
        <f t="shared" si="6"/>
        <v>8.92</v>
      </c>
      <c r="V15" s="15">
        <v>4</v>
      </c>
      <c r="W15" s="15" t="s">
        <v>64</v>
      </c>
      <c r="X15" s="15" t="s">
        <v>75</v>
      </c>
      <c r="Y15" s="15" t="s">
        <v>66</v>
      </c>
      <c r="Z15" s="15" t="s">
        <v>57</v>
      </c>
      <c r="AA15" s="21"/>
      <c r="AB15" s="21">
        <f>IF(AA15="M",L15,"")</f>
      </c>
      <c r="AC15" s="15" t="str">
        <f t="shared" si="14"/>
        <v>E</v>
      </c>
      <c r="AD15" s="15" t="s">
        <v>30</v>
      </c>
      <c r="AE15" s="15"/>
      <c r="AF15" s="15"/>
      <c r="AG15" s="15" t="s">
        <v>15</v>
      </c>
      <c r="AH15" s="21">
        <f t="shared" si="7"/>
        <v>8.92</v>
      </c>
      <c r="AI15" s="21">
        <f t="shared" si="8"/>
      </c>
      <c r="AJ15" s="21">
        <f t="shared" si="9"/>
      </c>
      <c r="AK15" s="21">
        <f t="shared" si="10"/>
        <v>8.92</v>
      </c>
      <c r="AL15" s="21">
        <f t="shared" si="11"/>
      </c>
      <c r="AM15" s="21">
        <f t="shared" si="12"/>
      </c>
      <c r="AN15" s="2">
        <f t="shared" si="13"/>
        <v>17.84</v>
      </c>
      <c r="AO15" s="8">
        <v>2008</v>
      </c>
      <c r="AP15" s="2">
        <v>8</v>
      </c>
    </row>
    <row r="16" spans="2:42" ht="11.25" outlineLevel="3">
      <c r="B16" s="2" t="s">
        <v>50</v>
      </c>
      <c r="C16" s="8" t="s">
        <v>51</v>
      </c>
      <c r="D16" s="20" t="s">
        <v>78</v>
      </c>
      <c r="E16" s="19" t="s">
        <v>59</v>
      </c>
      <c r="F16" s="20" t="s">
        <v>53</v>
      </c>
      <c r="G16" s="19" t="s">
        <v>59</v>
      </c>
      <c r="H16" s="20" t="s">
        <v>54</v>
      </c>
      <c r="I16" s="19" t="s">
        <v>79</v>
      </c>
      <c r="J16" s="20" t="s">
        <v>53</v>
      </c>
      <c r="K16" s="19" t="s">
        <v>80</v>
      </c>
      <c r="L16" s="21">
        <v>2.85</v>
      </c>
      <c r="M16" s="22">
        <f>IF(S16="ba",L16,"")</f>
      </c>
      <c r="N16" s="22">
        <f>IF(S16="bc",L16,"")</f>
      </c>
      <c r="O16" s="22">
        <f>IF(S16="pv",L16,"")</f>
      </c>
      <c r="P16" s="22">
        <f>IF(S16="iu",L16,"")</f>
        <v>2.85</v>
      </c>
      <c r="Q16" s="22">
        <f>IF(S16="im",L16,"")</f>
      </c>
      <c r="R16" s="22"/>
      <c r="S16" s="15" t="s">
        <v>81</v>
      </c>
      <c r="T16" s="21">
        <f>IF(V16=3,L16,"")</f>
      </c>
      <c r="U16" s="21" t="e">
        <f>IF(#REF!=4,#REF!,"")</f>
        <v>#REF!</v>
      </c>
      <c r="V16" s="15">
        <v>2</v>
      </c>
      <c r="W16" s="15" t="s">
        <v>64</v>
      </c>
      <c r="X16" s="15"/>
      <c r="Y16" s="15" t="s">
        <v>69</v>
      </c>
      <c r="Z16" s="15" t="s">
        <v>57</v>
      </c>
      <c r="AA16" s="21">
        <f>IF(AB16="M",L16,"")</f>
        <v>2.85</v>
      </c>
      <c r="AB16" s="21" t="s">
        <v>69</v>
      </c>
      <c r="AC16" s="15" t="str">
        <f>IF(AD16="E","E",IF(AE16="P","P",IF(AF16="S","S","")))</f>
        <v>S</v>
      </c>
      <c r="AD16" s="15"/>
      <c r="AE16" s="15"/>
      <c r="AF16" s="15" t="s">
        <v>15</v>
      </c>
      <c r="AG16" s="15" t="s">
        <v>15</v>
      </c>
      <c r="AH16" s="21"/>
      <c r="AI16" s="21">
        <f>IF(AE16="P",L16,"")</f>
      </c>
      <c r="AJ16" s="21">
        <f>IF(AF16="S",L16,"")</f>
        <v>2.85</v>
      </c>
      <c r="AK16" s="21">
        <f>IF(AG16="S",L16,"")</f>
        <v>2.85</v>
      </c>
      <c r="AL16" s="21">
        <f>IF(AG16="D",L16,"")</f>
      </c>
      <c r="AM16" s="21">
        <f>IF(AG16="M",L16,"")</f>
      </c>
      <c r="AN16" s="2" t="e">
        <f>L16+IF(T16&lt;&gt;"",0.5*L16,0)+IF(#REF!&lt;&gt;"",L16,0)</f>
        <v>#REF!</v>
      </c>
      <c r="AO16" s="8">
        <v>1981</v>
      </c>
      <c r="AP16" s="2">
        <v>9</v>
      </c>
    </row>
    <row r="17" spans="2:42" ht="11.25" outlineLevel="3">
      <c r="B17" s="2" t="s">
        <v>50</v>
      </c>
      <c r="C17" s="8" t="s">
        <v>51</v>
      </c>
      <c r="D17" s="20" t="s">
        <v>78</v>
      </c>
      <c r="E17" s="19" t="s">
        <v>79</v>
      </c>
      <c r="F17" s="20" t="s">
        <v>53</v>
      </c>
      <c r="G17" s="19" t="s">
        <v>80</v>
      </c>
      <c r="H17" s="20" t="s">
        <v>54</v>
      </c>
      <c r="I17" s="19" t="s">
        <v>60</v>
      </c>
      <c r="J17" s="20" t="s">
        <v>53</v>
      </c>
      <c r="K17" s="19" t="s">
        <v>82</v>
      </c>
      <c r="L17" s="21">
        <v>2.581</v>
      </c>
      <c r="M17" s="22">
        <f>IF(S17="ba",L17,"")</f>
      </c>
      <c r="N17" s="22">
        <f>IF(S17="bc",L17,"")</f>
      </c>
      <c r="O17" s="22">
        <f>IF(S17="pv",L17,"")</f>
      </c>
      <c r="P17" s="22">
        <f>IF(S17="iu",L17,"")</f>
        <v>2.581</v>
      </c>
      <c r="Q17" s="22">
        <f>IF(S17="im",L17,"")</f>
      </c>
      <c r="R17" s="22"/>
      <c r="S17" s="15" t="s">
        <v>81</v>
      </c>
      <c r="T17" s="21">
        <f>IF(V17=3,L17,"")</f>
      </c>
      <c r="U17" s="21" t="e">
        <f>IF(#REF!=4,#REF!,"")</f>
        <v>#REF!</v>
      </c>
      <c r="V17" s="15">
        <v>2</v>
      </c>
      <c r="W17" s="15" t="s">
        <v>64</v>
      </c>
      <c r="X17" s="15" t="s">
        <v>83</v>
      </c>
      <c r="Y17" s="15" t="s">
        <v>69</v>
      </c>
      <c r="Z17" s="15" t="s">
        <v>57</v>
      </c>
      <c r="AA17" s="21"/>
      <c r="AB17" s="21">
        <f>IF(AA17="M",L17,"")</f>
      </c>
      <c r="AC17" s="15" t="str">
        <f>IF(AD17="E","E",IF(AE17="P","P",IF(AF17="S","S","")))</f>
        <v>S</v>
      </c>
      <c r="AD17" s="15"/>
      <c r="AE17" s="15"/>
      <c r="AF17" s="15" t="s">
        <v>15</v>
      </c>
      <c r="AG17" s="15" t="s">
        <v>15</v>
      </c>
      <c r="AH17" s="21"/>
      <c r="AI17" s="21">
        <f>IF(AE17="P",L17,"")</f>
      </c>
      <c r="AJ17" s="21">
        <f>IF(AF17="S",L17,"")</f>
        <v>2.581</v>
      </c>
      <c r="AK17" s="21">
        <f>IF(AG17="S",L17,"")</f>
        <v>2.581</v>
      </c>
      <c r="AL17" s="21">
        <f>IF(AG17="D",L17,"")</f>
      </c>
      <c r="AM17" s="21">
        <f>IF(AG17="M",L17,"")</f>
      </c>
      <c r="AN17" s="2" t="e">
        <f>L17+IF(T17&lt;&gt;"",0.5*L17,0)+IF(#REF!&lt;&gt;"",L17,0)</f>
        <v>#REF!</v>
      </c>
      <c r="AO17" s="8">
        <v>1981</v>
      </c>
      <c r="AP17" s="2">
        <v>9</v>
      </c>
    </row>
    <row r="18" spans="1:42" ht="11.25" outlineLevel="3">
      <c r="A18" s="1">
        <v>4</v>
      </c>
      <c r="B18" s="2" t="s">
        <v>50</v>
      </c>
      <c r="C18" s="8" t="s">
        <v>51</v>
      </c>
      <c r="D18" s="20" t="s">
        <v>86</v>
      </c>
      <c r="E18" s="19" t="s">
        <v>59</v>
      </c>
      <c r="F18" s="20" t="s">
        <v>53</v>
      </c>
      <c r="G18" s="19" t="s">
        <v>59</v>
      </c>
      <c r="H18" s="20" t="s">
        <v>54</v>
      </c>
      <c r="I18" s="19" t="s">
        <v>87</v>
      </c>
      <c r="J18" s="20" t="s">
        <v>53</v>
      </c>
      <c r="K18" s="19" t="s">
        <v>77</v>
      </c>
      <c r="L18" s="21">
        <v>1.7</v>
      </c>
      <c r="M18" s="22">
        <f aca="true" t="shared" si="15" ref="M18:M23">IF(S18="ba",L18,"")</f>
        <v>1.7</v>
      </c>
      <c r="N18" s="22">
        <f aca="true" t="shared" si="16" ref="N18:N23">IF(S18="bc",L18,"")</f>
      </c>
      <c r="O18" s="22">
        <f aca="true" t="shared" si="17" ref="O18:O23">IF(S18="pv",L18,"")</f>
      </c>
      <c r="P18" s="22">
        <f aca="true" t="shared" si="18" ref="P18:P23">IF(S18="iu",L18,"")</f>
      </c>
      <c r="Q18" s="22">
        <f aca="true" t="shared" si="19" ref="Q18:Q23">IF(S18="im",L18,"")</f>
      </c>
      <c r="R18" s="22"/>
      <c r="S18" s="15" t="s">
        <v>55</v>
      </c>
      <c r="T18" s="21">
        <f aca="true" t="shared" si="20" ref="T18:T23">IF(V18=3,L18,"")</f>
      </c>
      <c r="U18" s="21">
        <f>IF(V23=4,L23,"")</f>
      </c>
      <c r="V18" s="15">
        <v>2</v>
      </c>
      <c r="W18" s="15" t="s">
        <v>64</v>
      </c>
      <c r="X18" s="15"/>
      <c r="Y18" s="15" t="s">
        <v>69</v>
      </c>
      <c r="Z18" s="15" t="s">
        <v>57</v>
      </c>
      <c r="AA18" s="21">
        <f>IF(AB18="M",L18,"")</f>
        <v>1.7</v>
      </c>
      <c r="AB18" s="21" t="s">
        <v>69</v>
      </c>
      <c r="AC18" s="15" t="str">
        <f aca="true" t="shared" si="21" ref="AC18:AC23">IF(AD18="E","E",IF(AE18="P","P",IF(AF18="S","S","")))</f>
        <v>E</v>
      </c>
      <c r="AD18" s="15" t="s">
        <v>30</v>
      </c>
      <c r="AE18" s="15"/>
      <c r="AF18" s="15"/>
      <c r="AG18" s="15" t="s">
        <v>15</v>
      </c>
      <c r="AH18" s="21">
        <f aca="true" t="shared" si="22" ref="AH18:AH23">IF(AD18="E",L18,"")</f>
        <v>1.7</v>
      </c>
      <c r="AI18" s="21">
        <f aca="true" t="shared" si="23" ref="AI18:AI23">IF(AE18="P",L18,"")</f>
      </c>
      <c r="AJ18" s="21">
        <f aca="true" t="shared" si="24" ref="AJ18:AJ23">IF(AF18="S",L18,"")</f>
      </c>
      <c r="AK18" s="21">
        <f aca="true" t="shared" si="25" ref="AK18:AK23">IF(AG18="S",L18,"")</f>
        <v>1.7</v>
      </c>
      <c r="AL18" s="21">
        <f aca="true" t="shared" si="26" ref="AL18:AL23">IF(AG18="D",L18,"")</f>
      </c>
      <c r="AM18" s="21">
        <f aca="true" t="shared" si="27" ref="AM18:AM23">IF(AG18="M",L18,"")</f>
      </c>
      <c r="AN18" s="2">
        <f aca="true" t="shared" si="28" ref="AN18:AN23">L18+IF(T18&lt;&gt;"",0.5*L18,0)+IF(U18&lt;&gt;"",L18,0)</f>
        <v>1.7</v>
      </c>
      <c r="AO18" s="8"/>
      <c r="AP18" s="2"/>
    </row>
    <row r="19" spans="1:42" ht="11.25" outlineLevel="3">
      <c r="A19" s="1">
        <v>4</v>
      </c>
      <c r="B19" s="2" t="s">
        <v>50</v>
      </c>
      <c r="C19" s="8" t="s">
        <v>51</v>
      </c>
      <c r="D19" s="20" t="s">
        <v>86</v>
      </c>
      <c r="E19" s="19" t="s">
        <v>87</v>
      </c>
      <c r="F19" s="20" t="s">
        <v>53</v>
      </c>
      <c r="G19" s="19" t="s">
        <v>77</v>
      </c>
      <c r="H19" s="20" t="s">
        <v>54</v>
      </c>
      <c r="I19" s="19" t="s">
        <v>88</v>
      </c>
      <c r="J19" s="20" t="s">
        <v>53</v>
      </c>
      <c r="K19" s="19" t="s">
        <v>89</v>
      </c>
      <c r="L19" s="21">
        <v>1.55</v>
      </c>
      <c r="M19" s="22">
        <f t="shared" si="15"/>
        <v>1.55</v>
      </c>
      <c r="N19" s="22">
        <f t="shared" si="16"/>
      </c>
      <c r="O19" s="22">
        <f t="shared" si="17"/>
      </c>
      <c r="P19" s="22">
        <f t="shared" si="18"/>
      </c>
      <c r="Q19" s="22">
        <f t="shared" si="19"/>
      </c>
      <c r="R19" s="22"/>
      <c r="S19" s="15" t="s">
        <v>55</v>
      </c>
      <c r="T19" s="21">
        <f t="shared" si="20"/>
      </c>
      <c r="U19" s="21">
        <f>IF(V19=4,L19,"")</f>
        <v>1.55</v>
      </c>
      <c r="V19" s="15">
        <v>4</v>
      </c>
      <c r="W19" s="15" t="s">
        <v>64</v>
      </c>
      <c r="X19" s="15"/>
      <c r="Y19" s="15" t="s">
        <v>69</v>
      </c>
      <c r="Z19" s="15" t="s">
        <v>57</v>
      </c>
      <c r="AA19" s="21">
        <f>IF(AB19="M",L19,"")</f>
        <v>1.55</v>
      </c>
      <c r="AB19" s="21" t="s">
        <v>69</v>
      </c>
      <c r="AC19" s="15" t="str">
        <f t="shared" si="21"/>
        <v>E</v>
      </c>
      <c r="AD19" s="15" t="s">
        <v>30</v>
      </c>
      <c r="AE19" s="15"/>
      <c r="AF19" s="15"/>
      <c r="AG19" s="15" t="s">
        <v>15</v>
      </c>
      <c r="AH19" s="21">
        <f t="shared" si="22"/>
        <v>1.55</v>
      </c>
      <c r="AI19" s="21">
        <f t="shared" si="23"/>
      </c>
      <c r="AJ19" s="21">
        <f t="shared" si="24"/>
      </c>
      <c r="AK19" s="21">
        <f t="shared" si="25"/>
        <v>1.55</v>
      </c>
      <c r="AL19" s="21">
        <f t="shared" si="26"/>
      </c>
      <c r="AM19" s="21">
        <f t="shared" si="27"/>
      </c>
      <c r="AN19" s="2">
        <f t="shared" si="28"/>
        <v>3.1</v>
      </c>
      <c r="AO19" s="8"/>
      <c r="AP19" s="2"/>
    </row>
    <row r="20" spans="1:42" ht="11.25" outlineLevel="3">
      <c r="A20" s="1">
        <v>4</v>
      </c>
      <c r="B20" s="2" t="s">
        <v>50</v>
      </c>
      <c r="C20" s="8" t="s">
        <v>51</v>
      </c>
      <c r="D20" s="20" t="s">
        <v>86</v>
      </c>
      <c r="E20" s="19" t="s">
        <v>88</v>
      </c>
      <c r="F20" s="20" t="s">
        <v>53</v>
      </c>
      <c r="G20" s="19" t="s">
        <v>89</v>
      </c>
      <c r="H20" s="20" t="s">
        <v>54</v>
      </c>
      <c r="I20" s="19" t="s">
        <v>88</v>
      </c>
      <c r="J20" s="20" t="s">
        <v>53</v>
      </c>
      <c r="K20" s="19" t="s">
        <v>77</v>
      </c>
      <c r="L20" s="21">
        <v>0.45</v>
      </c>
      <c r="M20" s="22">
        <f t="shared" si="15"/>
        <v>0.45</v>
      </c>
      <c r="N20" s="22">
        <f t="shared" si="16"/>
      </c>
      <c r="O20" s="22">
        <f t="shared" si="17"/>
      </c>
      <c r="P20" s="22">
        <f t="shared" si="18"/>
      </c>
      <c r="Q20" s="22">
        <f t="shared" si="19"/>
      </c>
      <c r="R20" s="22"/>
      <c r="S20" s="15" t="s">
        <v>55</v>
      </c>
      <c r="T20" s="21">
        <f t="shared" si="20"/>
      </c>
      <c r="U20" s="21" t="e">
        <f>IF(#REF!=4,#REF!,"")</f>
        <v>#REF!</v>
      </c>
      <c r="V20" s="15">
        <v>2</v>
      </c>
      <c r="W20" s="15" t="s">
        <v>64</v>
      </c>
      <c r="X20" s="15"/>
      <c r="Y20" s="15" t="s">
        <v>69</v>
      </c>
      <c r="Z20" s="15" t="s">
        <v>57</v>
      </c>
      <c r="AA20" s="21">
        <f>IF(AB20="M",L20,"")</f>
        <v>0.45</v>
      </c>
      <c r="AB20" s="21" t="s">
        <v>69</v>
      </c>
      <c r="AC20" s="15" t="str">
        <f t="shared" si="21"/>
        <v>E</v>
      </c>
      <c r="AD20" s="15" t="s">
        <v>30</v>
      </c>
      <c r="AE20" s="15"/>
      <c r="AF20" s="15"/>
      <c r="AG20" s="15" t="s">
        <v>15</v>
      </c>
      <c r="AH20" s="21">
        <f t="shared" si="22"/>
        <v>0.45</v>
      </c>
      <c r="AI20" s="21">
        <f t="shared" si="23"/>
      </c>
      <c r="AJ20" s="21">
        <f t="shared" si="24"/>
      </c>
      <c r="AK20" s="21">
        <f t="shared" si="25"/>
        <v>0.45</v>
      </c>
      <c r="AL20" s="21">
        <f t="shared" si="26"/>
      </c>
      <c r="AM20" s="21">
        <f t="shared" si="27"/>
      </c>
      <c r="AN20" s="2" t="e">
        <f t="shared" si="28"/>
        <v>#REF!</v>
      </c>
      <c r="AO20" s="8"/>
      <c r="AP20" s="2"/>
    </row>
    <row r="21" spans="1:42" ht="11.25" outlineLevel="3">
      <c r="A21" s="1">
        <v>2</v>
      </c>
      <c r="B21" s="2" t="s">
        <v>50</v>
      </c>
      <c r="C21" s="8" t="s">
        <v>51</v>
      </c>
      <c r="D21" s="20" t="s">
        <v>86</v>
      </c>
      <c r="E21" s="19" t="s">
        <v>88</v>
      </c>
      <c r="F21" s="20" t="s">
        <v>53</v>
      </c>
      <c r="G21" s="19" t="s">
        <v>77</v>
      </c>
      <c r="H21" s="20" t="s">
        <v>54</v>
      </c>
      <c r="I21" s="19" t="s">
        <v>90</v>
      </c>
      <c r="J21" s="20" t="s">
        <v>53</v>
      </c>
      <c r="K21" s="19" t="s">
        <v>68</v>
      </c>
      <c r="L21" s="21">
        <v>0.7</v>
      </c>
      <c r="M21" s="22">
        <f t="shared" si="15"/>
        <v>0.7</v>
      </c>
      <c r="N21" s="22">
        <f t="shared" si="16"/>
      </c>
      <c r="O21" s="22">
        <f t="shared" si="17"/>
      </c>
      <c r="P21" s="22">
        <f t="shared" si="18"/>
      </c>
      <c r="Q21" s="22">
        <f t="shared" si="19"/>
      </c>
      <c r="R21" s="22"/>
      <c r="S21" s="15" t="s">
        <v>55</v>
      </c>
      <c r="T21" s="21">
        <f t="shared" si="20"/>
      </c>
      <c r="U21" s="21" t="e">
        <f>IF(#REF!=4,#REF!,"")</f>
        <v>#REF!</v>
      </c>
      <c r="V21" s="15">
        <v>2</v>
      </c>
      <c r="W21" s="15" t="s">
        <v>64</v>
      </c>
      <c r="X21" s="15"/>
      <c r="Y21" s="15" t="s">
        <v>69</v>
      </c>
      <c r="Z21" s="15" t="s">
        <v>57</v>
      </c>
      <c r="AA21" s="21">
        <f>IF(AB21="M",L21,"")</f>
        <v>0.7</v>
      </c>
      <c r="AB21" s="21" t="s">
        <v>69</v>
      </c>
      <c r="AC21" s="15" t="str">
        <f t="shared" si="21"/>
        <v>P</v>
      </c>
      <c r="AD21" s="15"/>
      <c r="AE21" s="15" t="s">
        <v>31</v>
      </c>
      <c r="AF21" s="15"/>
      <c r="AG21" s="15" t="s">
        <v>15</v>
      </c>
      <c r="AH21" s="21">
        <f t="shared" si="22"/>
      </c>
      <c r="AI21" s="21">
        <f t="shared" si="23"/>
        <v>0.7</v>
      </c>
      <c r="AJ21" s="21">
        <f t="shared" si="24"/>
      </c>
      <c r="AK21" s="21">
        <f t="shared" si="25"/>
        <v>0.7</v>
      </c>
      <c r="AL21" s="21">
        <f t="shared" si="26"/>
      </c>
      <c r="AM21" s="21">
        <f t="shared" si="27"/>
      </c>
      <c r="AN21" s="2" t="e">
        <f t="shared" si="28"/>
        <v>#REF!</v>
      </c>
      <c r="AO21" s="8"/>
      <c r="AP21" s="2"/>
    </row>
    <row r="22" spans="1:42" ht="11.25" outlineLevel="3">
      <c r="A22" s="1">
        <v>2</v>
      </c>
      <c r="B22" s="2" t="s">
        <v>50</v>
      </c>
      <c r="C22" s="8" t="s">
        <v>51</v>
      </c>
      <c r="D22" s="20" t="s">
        <v>86</v>
      </c>
      <c r="E22" s="19" t="s">
        <v>90</v>
      </c>
      <c r="F22" s="20" t="s">
        <v>53</v>
      </c>
      <c r="G22" s="19" t="s">
        <v>68</v>
      </c>
      <c r="H22" s="20" t="s">
        <v>54</v>
      </c>
      <c r="I22" s="19" t="s">
        <v>91</v>
      </c>
      <c r="J22" s="20" t="s">
        <v>53</v>
      </c>
      <c r="K22" s="19" t="s">
        <v>92</v>
      </c>
      <c r="L22" s="21">
        <v>2.16</v>
      </c>
      <c r="M22" s="22">
        <f t="shared" si="15"/>
        <v>2.16</v>
      </c>
      <c r="N22" s="22">
        <f t="shared" si="16"/>
      </c>
      <c r="O22" s="22">
        <f t="shared" si="17"/>
      </c>
      <c r="P22" s="22">
        <f t="shared" si="18"/>
      </c>
      <c r="Q22" s="22">
        <f t="shared" si="19"/>
      </c>
      <c r="R22" s="22"/>
      <c r="S22" s="15" t="s">
        <v>55</v>
      </c>
      <c r="T22" s="21">
        <f t="shared" si="20"/>
      </c>
      <c r="U22" s="21" t="e">
        <f>IF(#REF!=4,#REF!,"")</f>
        <v>#REF!</v>
      </c>
      <c r="V22" s="15">
        <v>2</v>
      </c>
      <c r="W22" s="15" t="s">
        <v>64</v>
      </c>
      <c r="X22" s="15"/>
      <c r="Y22" s="15" t="s">
        <v>56</v>
      </c>
      <c r="Z22" s="15" t="s">
        <v>57</v>
      </c>
      <c r="AA22" s="21"/>
      <c r="AB22" s="21">
        <f>IF(AA22="M",L22,"")</f>
      </c>
      <c r="AC22" s="15" t="str">
        <f t="shared" si="21"/>
        <v>P</v>
      </c>
      <c r="AD22" s="15"/>
      <c r="AE22" s="15" t="s">
        <v>31</v>
      </c>
      <c r="AF22" s="15"/>
      <c r="AG22" s="15" t="s">
        <v>15</v>
      </c>
      <c r="AH22" s="21">
        <f t="shared" si="22"/>
      </c>
      <c r="AI22" s="21">
        <f t="shared" si="23"/>
        <v>2.16</v>
      </c>
      <c r="AJ22" s="21">
        <f t="shared" si="24"/>
      </c>
      <c r="AK22" s="21">
        <f t="shared" si="25"/>
        <v>2.16</v>
      </c>
      <c r="AL22" s="21">
        <f t="shared" si="26"/>
      </c>
      <c r="AM22" s="21">
        <f t="shared" si="27"/>
      </c>
      <c r="AN22" s="2" t="e">
        <f t="shared" si="28"/>
        <v>#REF!</v>
      </c>
      <c r="AO22" s="8">
        <v>1979</v>
      </c>
      <c r="AP22" s="2">
        <v>5</v>
      </c>
    </row>
    <row r="23" spans="1:42" ht="11.25" outlineLevel="3">
      <c r="A23" s="1">
        <v>2</v>
      </c>
      <c r="B23" s="2" t="s">
        <v>50</v>
      </c>
      <c r="C23" s="8" t="s">
        <v>51</v>
      </c>
      <c r="D23" s="20" t="s">
        <v>86</v>
      </c>
      <c r="E23" s="19" t="s">
        <v>91</v>
      </c>
      <c r="F23" s="20" t="s">
        <v>53</v>
      </c>
      <c r="G23" s="19" t="s">
        <v>92</v>
      </c>
      <c r="H23" s="20" t="s">
        <v>54</v>
      </c>
      <c r="I23" s="19" t="s">
        <v>84</v>
      </c>
      <c r="J23" s="20" t="s">
        <v>53</v>
      </c>
      <c r="K23" s="19" t="s">
        <v>76</v>
      </c>
      <c r="L23" s="21">
        <v>1.74</v>
      </c>
      <c r="M23" s="22">
        <f t="shared" si="15"/>
        <v>1.74</v>
      </c>
      <c r="N23" s="22">
        <f t="shared" si="16"/>
      </c>
      <c r="O23" s="22">
        <f t="shared" si="17"/>
      </c>
      <c r="P23" s="22">
        <f t="shared" si="18"/>
      </c>
      <c r="Q23" s="22">
        <f t="shared" si="19"/>
      </c>
      <c r="R23" s="22"/>
      <c r="S23" s="15" t="s">
        <v>55</v>
      </c>
      <c r="T23" s="21">
        <f t="shared" si="20"/>
      </c>
      <c r="U23" s="21" t="e">
        <f>IF(#REF!=4,#REF!,"")</f>
        <v>#REF!</v>
      </c>
      <c r="V23" s="15">
        <v>2</v>
      </c>
      <c r="W23" s="15" t="s">
        <v>64</v>
      </c>
      <c r="X23" s="15" t="s">
        <v>93</v>
      </c>
      <c r="Y23" s="15" t="s">
        <v>56</v>
      </c>
      <c r="Z23" s="15" t="s">
        <v>57</v>
      </c>
      <c r="AA23" s="21"/>
      <c r="AB23" s="21">
        <f>IF(AA23="M",L23,"")</f>
      </c>
      <c r="AC23" s="15" t="str">
        <f t="shared" si="21"/>
        <v>P</v>
      </c>
      <c r="AD23" s="15"/>
      <c r="AE23" s="15" t="s">
        <v>31</v>
      </c>
      <c r="AF23" s="15"/>
      <c r="AG23" s="15" t="s">
        <v>15</v>
      </c>
      <c r="AH23" s="21">
        <f t="shared" si="22"/>
      </c>
      <c r="AI23" s="21">
        <f t="shared" si="23"/>
        <v>1.74</v>
      </c>
      <c r="AJ23" s="21">
        <f t="shared" si="24"/>
      </c>
      <c r="AK23" s="21">
        <f t="shared" si="25"/>
        <v>1.74</v>
      </c>
      <c r="AL23" s="21">
        <f t="shared" si="26"/>
      </c>
      <c r="AM23" s="21">
        <f t="shared" si="27"/>
      </c>
      <c r="AN23" s="2" t="e">
        <f t="shared" si="28"/>
        <v>#REF!</v>
      </c>
      <c r="AO23" s="8">
        <v>1979</v>
      </c>
      <c r="AP23" s="2">
        <v>5</v>
      </c>
    </row>
    <row r="24" spans="1:42" ht="11.25" outlineLevel="3">
      <c r="A24" s="1">
        <v>4</v>
      </c>
      <c r="B24" s="2" t="s">
        <v>50</v>
      </c>
      <c r="C24" s="8" t="s">
        <v>51</v>
      </c>
      <c r="D24" s="20" t="s">
        <v>98</v>
      </c>
      <c r="E24" s="19" t="s">
        <v>59</v>
      </c>
      <c r="F24" s="20" t="s">
        <v>53</v>
      </c>
      <c r="G24" s="19" t="s">
        <v>59</v>
      </c>
      <c r="H24" s="20" t="s">
        <v>54</v>
      </c>
      <c r="I24" s="19" t="s">
        <v>59</v>
      </c>
      <c r="J24" s="20" t="s">
        <v>53</v>
      </c>
      <c r="K24" s="19" t="s">
        <v>68</v>
      </c>
      <c r="L24" s="21">
        <v>0.4</v>
      </c>
      <c r="M24" s="22">
        <f>IF(S24="ba",L24,"")</f>
        <v>0.4</v>
      </c>
      <c r="N24" s="22">
        <f>IF(S24="bc",L24,"")</f>
      </c>
      <c r="O24" s="22">
        <f>IF(S24="pv",L24,"")</f>
      </c>
      <c r="P24" s="22">
        <f>IF(S24="iu",L24,"")</f>
      </c>
      <c r="Q24" s="22">
        <f>IF(S24="im",L24,"")</f>
      </c>
      <c r="R24" s="22"/>
      <c r="S24" s="15" t="s">
        <v>55</v>
      </c>
      <c r="T24" s="21">
        <f>IF(V24=3,L24,"")</f>
      </c>
      <c r="U24" s="21" t="e">
        <f>IF(#REF!=4,#REF!,"")</f>
        <v>#REF!</v>
      </c>
      <c r="V24" s="15">
        <v>2</v>
      </c>
      <c r="W24" s="15" t="s">
        <v>64</v>
      </c>
      <c r="X24" s="15"/>
      <c r="Y24" s="15" t="s">
        <v>69</v>
      </c>
      <c r="Z24" s="15" t="s">
        <v>57</v>
      </c>
      <c r="AA24" s="21">
        <f>IF(AB24="M",L24,"")</f>
        <v>0.4</v>
      </c>
      <c r="AB24" s="21" t="s">
        <v>69</v>
      </c>
      <c r="AC24" s="15" t="str">
        <f>IF(AD24="E","E",IF(AE24="P","P",IF(AF24="S","S","")))</f>
        <v>E</v>
      </c>
      <c r="AD24" s="15" t="s">
        <v>30</v>
      </c>
      <c r="AE24" s="15"/>
      <c r="AF24" s="15"/>
      <c r="AG24" s="15" t="s">
        <v>15</v>
      </c>
      <c r="AH24" s="21">
        <f>IF(AD24="E",L24,"")</f>
        <v>0.4</v>
      </c>
      <c r="AI24" s="21">
        <f>IF(AE24="P",L24,"")</f>
      </c>
      <c r="AJ24" s="21">
        <f>IF(AF24="S",L24,"")</f>
      </c>
      <c r="AK24" s="21">
        <f>IF(AG24="S",L24,"")</f>
        <v>0.4</v>
      </c>
      <c r="AL24" s="21">
        <f>IF(AG24="D",L24,"")</f>
      </c>
      <c r="AM24" s="21">
        <f>IF(AG24="M",L24,"")</f>
      </c>
      <c r="AN24" s="2" t="e">
        <f>L24+IF(T24&lt;&gt;"",0.5*L24,0)+IF(U24&lt;&gt;"",L24,0)</f>
        <v>#REF!</v>
      </c>
      <c r="AO24" s="8"/>
      <c r="AP24" s="2"/>
    </row>
    <row r="25" spans="1:42" ht="11.25" outlineLevel="3">
      <c r="A25" s="1">
        <v>4</v>
      </c>
      <c r="B25" s="2" t="s">
        <v>50</v>
      </c>
      <c r="C25" s="8" t="s">
        <v>51</v>
      </c>
      <c r="D25" s="20" t="s">
        <v>98</v>
      </c>
      <c r="E25" s="19" t="s">
        <v>59</v>
      </c>
      <c r="F25" s="20" t="s">
        <v>53</v>
      </c>
      <c r="G25" s="19" t="s">
        <v>68</v>
      </c>
      <c r="H25" s="20" t="s">
        <v>54</v>
      </c>
      <c r="I25" s="19" t="s">
        <v>87</v>
      </c>
      <c r="J25" s="20" t="s">
        <v>53</v>
      </c>
      <c r="K25" s="19" t="s">
        <v>61</v>
      </c>
      <c r="L25" s="21">
        <v>0.88</v>
      </c>
      <c r="M25" s="22">
        <f>IF(S25="ba",L25,"")</f>
        <v>0.88</v>
      </c>
      <c r="N25" s="22">
        <f>IF(S25="bc",L25,"")</f>
      </c>
      <c r="O25" s="22">
        <f>IF(S25="pv",L25,"")</f>
      </c>
      <c r="P25" s="22">
        <f>IF(S25="iu",L25,"")</f>
      </c>
      <c r="Q25" s="22">
        <f>IF(S25="im",L25,"")</f>
      </c>
      <c r="R25" s="22"/>
      <c r="S25" s="15" t="s">
        <v>55</v>
      </c>
      <c r="T25" s="21">
        <f>IF(V25=3,L25,"")</f>
      </c>
      <c r="U25" s="21" t="e">
        <f>IF(#REF!=4,#REF!,"")</f>
        <v>#REF!</v>
      </c>
      <c r="V25" s="15">
        <v>2</v>
      </c>
      <c r="W25" s="15" t="s">
        <v>64</v>
      </c>
      <c r="X25" s="15" t="s">
        <v>99</v>
      </c>
      <c r="Y25" s="15" t="s">
        <v>66</v>
      </c>
      <c r="Z25" s="15" t="s">
        <v>57</v>
      </c>
      <c r="AA25" s="21"/>
      <c r="AB25" s="21">
        <f>IF(AA25="M",L25,"")</f>
      </c>
      <c r="AC25" s="15" t="str">
        <f>IF(AD25="E","E",IF(AE25="P","P",IF(AF25="S","S","")))</f>
        <v>E</v>
      </c>
      <c r="AD25" s="15" t="s">
        <v>30</v>
      </c>
      <c r="AE25" s="15"/>
      <c r="AF25" s="15"/>
      <c r="AG25" s="15" t="s">
        <v>15</v>
      </c>
      <c r="AH25" s="21">
        <f>IF(AD25="E",L25,"")</f>
        <v>0.88</v>
      </c>
      <c r="AI25" s="21">
        <f>IF(AE25="P",L25,"")</f>
      </c>
      <c r="AJ25" s="21">
        <f>IF(AF25="S",L25,"")</f>
      </c>
      <c r="AK25" s="21">
        <f>IF(AG25="S",L25,"")</f>
        <v>0.88</v>
      </c>
      <c r="AL25" s="21">
        <f>IF(AG25="D",L25,"")</f>
      </c>
      <c r="AM25" s="21">
        <f>IF(AG25="M",L25,"")</f>
      </c>
      <c r="AN25" s="2">
        <f>L25+IF(T25&lt;&gt;"",0.5*L25,0)+IF(U18&lt;&gt;"",L25,0)</f>
        <v>0.88</v>
      </c>
      <c r="AO25" s="8">
        <v>1985</v>
      </c>
      <c r="AP25" s="2">
        <v>4</v>
      </c>
    </row>
    <row r="26" spans="1:42" ht="11.25" outlineLevel="3">
      <c r="A26" s="1">
        <v>4</v>
      </c>
      <c r="B26" s="2" t="s">
        <v>50</v>
      </c>
      <c r="C26" s="8" t="s">
        <v>51</v>
      </c>
      <c r="D26" s="20" t="s">
        <v>110</v>
      </c>
      <c r="E26" s="19" t="s">
        <v>59</v>
      </c>
      <c r="F26" s="20" t="s">
        <v>53</v>
      </c>
      <c r="G26" s="19" t="s">
        <v>59</v>
      </c>
      <c r="H26" s="20" t="s">
        <v>54</v>
      </c>
      <c r="I26" s="19" t="s">
        <v>88</v>
      </c>
      <c r="J26" s="20" t="s">
        <v>53</v>
      </c>
      <c r="K26" s="19" t="s">
        <v>101</v>
      </c>
      <c r="L26" s="21">
        <v>3.866</v>
      </c>
      <c r="M26" s="22">
        <f aca="true" t="shared" si="29" ref="M26:M32">IF(S26="ba",L26,"")</f>
        <v>3.866</v>
      </c>
      <c r="N26" s="22">
        <f aca="true" t="shared" si="30" ref="N26:N32">IF(S26="bc",L26,"")</f>
      </c>
      <c r="O26" s="22">
        <f aca="true" t="shared" si="31" ref="O26:O32">IF(S26="pv",L26,"")</f>
      </c>
      <c r="P26" s="22">
        <f aca="true" t="shared" si="32" ref="P26:P32">IF(S26="iu",L26,"")</f>
      </c>
      <c r="Q26" s="22">
        <f aca="true" t="shared" si="33" ref="Q26:Q32">IF(S26="im",L26,"")</f>
      </c>
      <c r="R26" s="22"/>
      <c r="S26" s="15" t="s">
        <v>55</v>
      </c>
      <c r="T26" s="21">
        <f aca="true" t="shared" si="34" ref="T26:T32">IF(V26=3,L26,"")</f>
      </c>
      <c r="U26" s="21">
        <f aca="true" t="shared" si="35" ref="U26:U32">IF(V26=4,L26,"")</f>
        <v>3.866</v>
      </c>
      <c r="V26" s="15">
        <v>4</v>
      </c>
      <c r="W26" s="15" t="s">
        <v>64</v>
      </c>
      <c r="X26" s="15"/>
      <c r="Y26" s="15" t="s">
        <v>66</v>
      </c>
      <c r="Z26" s="15" t="s">
        <v>57</v>
      </c>
      <c r="AA26" s="21">
        <f>IF(AB26="M",L26,"")</f>
        <v>3.866</v>
      </c>
      <c r="AB26" s="21" t="s">
        <v>69</v>
      </c>
      <c r="AC26" s="15" t="str">
        <f aca="true" t="shared" si="36" ref="AC26:AC32">IF(AD26="E","E",IF(AE26="P","P",IF(AF26="S","S","")))</f>
        <v>E</v>
      </c>
      <c r="AD26" s="15" t="s">
        <v>30</v>
      </c>
      <c r="AE26" s="15"/>
      <c r="AF26" s="15"/>
      <c r="AG26" s="15" t="s">
        <v>15</v>
      </c>
      <c r="AH26" s="21">
        <f aca="true" t="shared" si="37" ref="AH26:AH32">IF(AD26="E",L26,"")</f>
        <v>3.866</v>
      </c>
      <c r="AI26" s="21">
        <f aca="true" t="shared" si="38" ref="AI26:AI32">IF(AE26="P",L26,"")</f>
      </c>
      <c r="AJ26" s="21">
        <f aca="true" t="shared" si="39" ref="AJ26:AJ32">IF(AF26="S",L26,"")</f>
      </c>
      <c r="AK26" s="21">
        <f aca="true" t="shared" si="40" ref="AK26:AK32">IF(AG26="S",L26,"")</f>
        <v>3.866</v>
      </c>
      <c r="AL26" s="21">
        <f aca="true" t="shared" si="41" ref="AL26:AL32">IF(AG26="D",L26,"")</f>
      </c>
      <c r="AM26" s="21">
        <f aca="true" t="shared" si="42" ref="AM26:AM32">IF(AG26="M",L26,"")</f>
      </c>
      <c r="AN26" s="2">
        <f aca="true" t="shared" si="43" ref="AN26:AN32">L26+IF(T26&lt;&gt;"",0.5*L26,0)+IF(U26&lt;&gt;"",L26,0)</f>
        <v>7.732</v>
      </c>
      <c r="AO26" s="8"/>
      <c r="AP26" s="2"/>
    </row>
    <row r="27" spans="1:42" ht="11.25" outlineLevel="3">
      <c r="A27" s="1">
        <v>4</v>
      </c>
      <c r="B27" s="2" t="s">
        <v>50</v>
      </c>
      <c r="C27" s="8" t="s">
        <v>51</v>
      </c>
      <c r="D27" s="20" t="s">
        <v>110</v>
      </c>
      <c r="E27" s="19" t="s">
        <v>88</v>
      </c>
      <c r="F27" s="20" t="s">
        <v>53</v>
      </c>
      <c r="G27" s="19" t="s">
        <v>101</v>
      </c>
      <c r="H27" s="20" t="s">
        <v>54</v>
      </c>
      <c r="I27" s="19" t="s">
        <v>91</v>
      </c>
      <c r="J27" s="20" t="s">
        <v>53</v>
      </c>
      <c r="K27" s="19" t="s">
        <v>67</v>
      </c>
      <c r="L27" s="21">
        <v>2.234</v>
      </c>
      <c r="M27" s="22">
        <f t="shared" si="29"/>
        <v>2.234</v>
      </c>
      <c r="N27" s="22">
        <f t="shared" si="30"/>
      </c>
      <c r="O27" s="22">
        <f t="shared" si="31"/>
      </c>
      <c r="P27" s="22">
        <f t="shared" si="32"/>
      </c>
      <c r="Q27" s="22">
        <f t="shared" si="33"/>
      </c>
      <c r="R27" s="22"/>
      <c r="S27" s="15" t="s">
        <v>55</v>
      </c>
      <c r="T27" s="21">
        <f t="shared" si="34"/>
      </c>
      <c r="U27" s="21">
        <f t="shared" si="35"/>
        <v>2.234</v>
      </c>
      <c r="V27" s="15">
        <v>4</v>
      </c>
      <c r="W27" s="15" t="s">
        <v>64</v>
      </c>
      <c r="X27" s="15"/>
      <c r="Y27" s="15" t="s">
        <v>66</v>
      </c>
      <c r="Z27" s="15" t="s">
        <v>57</v>
      </c>
      <c r="AA27" s="21"/>
      <c r="AB27" s="21">
        <f aca="true" t="shared" si="44" ref="AB27:AB32">IF(AA27="M",L27,"")</f>
      </c>
      <c r="AC27" s="15" t="str">
        <f t="shared" si="36"/>
        <v>E</v>
      </c>
      <c r="AD27" s="15" t="s">
        <v>30</v>
      </c>
      <c r="AE27" s="15"/>
      <c r="AF27" s="15"/>
      <c r="AG27" s="15" t="s">
        <v>15</v>
      </c>
      <c r="AH27" s="21">
        <f t="shared" si="37"/>
        <v>2.234</v>
      </c>
      <c r="AI27" s="21">
        <f t="shared" si="38"/>
      </c>
      <c r="AJ27" s="21">
        <f t="shared" si="39"/>
      </c>
      <c r="AK27" s="21">
        <f t="shared" si="40"/>
        <v>2.234</v>
      </c>
      <c r="AL27" s="21">
        <f t="shared" si="41"/>
      </c>
      <c r="AM27" s="21">
        <f t="shared" si="42"/>
      </c>
      <c r="AN27" s="2">
        <f t="shared" si="43"/>
        <v>4.468</v>
      </c>
      <c r="AO27" s="8">
        <v>2000</v>
      </c>
      <c r="AP27" s="2">
        <v>3</v>
      </c>
    </row>
    <row r="28" spans="1:42" ht="11.25" outlineLevel="3">
      <c r="A28" s="1">
        <v>4</v>
      </c>
      <c r="B28" s="2" t="s">
        <v>50</v>
      </c>
      <c r="C28" s="8" t="s">
        <v>51</v>
      </c>
      <c r="D28" s="20" t="s">
        <v>110</v>
      </c>
      <c r="E28" s="19" t="s">
        <v>91</v>
      </c>
      <c r="F28" s="20" t="s">
        <v>53</v>
      </c>
      <c r="G28" s="19" t="s">
        <v>67</v>
      </c>
      <c r="H28" s="20" t="s">
        <v>54</v>
      </c>
      <c r="I28" s="19" t="s">
        <v>97</v>
      </c>
      <c r="J28" s="20" t="s">
        <v>53</v>
      </c>
      <c r="K28" s="19" t="s">
        <v>95</v>
      </c>
      <c r="L28" s="21">
        <v>1.55</v>
      </c>
      <c r="M28" s="22">
        <f t="shared" si="29"/>
        <v>1.55</v>
      </c>
      <c r="N28" s="22">
        <f t="shared" si="30"/>
      </c>
      <c r="O28" s="22">
        <f t="shared" si="31"/>
      </c>
      <c r="P28" s="22">
        <f t="shared" si="32"/>
      </c>
      <c r="Q28" s="22">
        <f t="shared" si="33"/>
      </c>
      <c r="R28" s="22"/>
      <c r="S28" s="15" t="s">
        <v>55</v>
      </c>
      <c r="T28" s="21">
        <f t="shared" si="34"/>
      </c>
      <c r="U28" s="21">
        <f t="shared" si="35"/>
        <v>1.55</v>
      </c>
      <c r="V28" s="15">
        <v>4</v>
      </c>
      <c r="W28" s="15" t="s">
        <v>64</v>
      </c>
      <c r="X28" s="15"/>
      <c r="Y28" s="15" t="s">
        <v>66</v>
      </c>
      <c r="Z28" s="15" t="s">
        <v>57</v>
      </c>
      <c r="AA28" s="21"/>
      <c r="AB28" s="21">
        <f t="shared" si="44"/>
      </c>
      <c r="AC28" s="15" t="str">
        <f t="shared" si="36"/>
        <v>E</v>
      </c>
      <c r="AD28" s="15" t="s">
        <v>30</v>
      </c>
      <c r="AE28" s="15"/>
      <c r="AF28" s="15"/>
      <c r="AG28" s="15" t="s">
        <v>15</v>
      </c>
      <c r="AH28" s="21">
        <f t="shared" si="37"/>
        <v>1.55</v>
      </c>
      <c r="AI28" s="21">
        <f t="shared" si="38"/>
      </c>
      <c r="AJ28" s="21">
        <f t="shared" si="39"/>
      </c>
      <c r="AK28" s="21">
        <f t="shared" si="40"/>
        <v>1.55</v>
      </c>
      <c r="AL28" s="21">
        <f t="shared" si="41"/>
      </c>
      <c r="AM28" s="21">
        <f t="shared" si="42"/>
      </c>
      <c r="AN28" s="2">
        <f t="shared" si="43"/>
        <v>3.1</v>
      </c>
      <c r="AO28" s="8">
        <v>2007</v>
      </c>
      <c r="AP28" s="2">
        <v>7</v>
      </c>
    </row>
    <row r="29" spans="1:42" ht="11.25" outlineLevel="3">
      <c r="A29" s="1">
        <v>4</v>
      </c>
      <c r="B29" s="2" t="s">
        <v>50</v>
      </c>
      <c r="C29" s="8" t="s">
        <v>51</v>
      </c>
      <c r="D29" s="20" t="s">
        <v>110</v>
      </c>
      <c r="E29" s="19" t="s">
        <v>97</v>
      </c>
      <c r="F29" s="20" t="s">
        <v>53</v>
      </c>
      <c r="G29" s="19" t="s">
        <v>95</v>
      </c>
      <c r="H29" s="20" t="s">
        <v>54</v>
      </c>
      <c r="I29" s="19" t="s">
        <v>97</v>
      </c>
      <c r="J29" s="20" t="s">
        <v>53</v>
      </c>
      <c r="K29" s="19" t="s">
        <v>102</v>
      </c>
      <c r="L29" s="21">
        <v>0.103</v>
      </c>
      <c r="M29" s="22">
        <f t="shared" si="29"/>
        <v>0.103</v>
      </c>
      <c r="N29" s="22">
        <f t="shared" si="30"/>
      </c>
      <c r="O29" s="22">
        <f t="shared" si="31"/>
      </c>
      <c r="P29" s="22">
        <f t="shared" si="32"/>
      </c>
      <c r="Q29" s="22">
        <f t="shared" si="33"/>
      </c>
      <c r="R29" s="22"/>
      <c r="S29" s="15" t="s">
        <v>55</v>
      </c>
      <c r="T29" s="21">
        <f t="shared" si="34"/>
      </c>
      <c r="U29" s="21">
        <f t="shared" si="35"/>
      </c>
      <c r="V29" s="15">
        <v>2</v>
      </c>
      <c r="W29" s="15" t="s">
        <v>64</v>
      </c>
      <c r="X29" s="15"/>
      <c r="Y29" s="15" t="s">
        <v>66</v>
      </c>
      <c r="Z29" s="15" t="s">
        <v>57</v>
      </c>
      <c r="AA29" s="21"/>
      <c r="AB29" s="21">
        <f t="shared" si="44"/>
      </c>
      <c r="AC29" s="15" t="str">
        <f t="shared" si="36"/>
        <v>E</v>
      </c>
      <c r="AD29" s="15" t="s">
        <v>30</v>
      </c>
      <c r="AE29" s="15"/>
      <c r="AF29" s="15"/>
      <c r="AG29" s="15" t="s">
        <v>15</v>
      </c>
      <c r="AH29" s="21">
        <f t="shared" si="37"/>
        <v>0.103</v>
      </c>
      <c r="AI29" s="21">
        <f t="shared" si="38"/>
      </c>
      <c r="AJ29" s="21">
        <f t="shared" si="39"/>
      </c>
      <c r="AK29" s="21">
        <f t="shared" si="40"/>
        <v>0.103</v>
      </c>
      <c r="AL29" s="21">
        <f t="shared" si="41"/>
      </c>
      <c r="AM29" s="21">
        <f t="shared" si="42"/>
      </c>
      <c r="AN29" s="2">
        <f t="shared" si="43"/>
        <v>0.103</v>
      </c>
      <c r="AO29" s="8">
        <v>2003</v>
      </c>
      <c r="AP29" s="2">
        <v>10</v>
      </c>
    </row>
    <row r="30" spans="1:42" ht="11.25" outlineLevel="3">
      <c r="A30" s="1">
        <v>4</v>
      </c>
      <c r="B30" s="2" t="s">
        <v>50</v>
      </c>
      <c r="C30" s="8" t="s">
        <v>51</v>
      </c>
      <c r="D30" s="20" t="s">
        <v>110</v>
      </c>
      <c r="E30" s="19" t="s">
        <v>97</v>
      </c>
      <c r="F30" s="20" t="s">
        <v>53</v>
      </c>
      <c r="G30" s="19" t="s">
        <v>102</v>
      </c>
      <c r="H30" s="20" t="s">
        <v>54</v>
      </c>
      <c r="I30" s="19" t="s">
        <v>85</v>
      </c>
      <c r="J30" s="20" t="s">
        <v>53</v>
      </c>
      <c r="K30" s="19" t="s">
        <v>103</v>
      </c>
      <c r="L30" s="21">
        <v>6.577</v>
      </c>
      <c r="M30" s="22">
        <f t="shared" si="29"/>
        <v>6.577</v>
      </c>
      <c r="N30" s="22">
        <f t="shared" si="30"/>
      </c>
      <c r="O30" s="22">
        <f t="shared" si="31"/>
      </c>
      <c r="P30" s="22">
        <f t="shared" si="32"/>
      </c>
      <c r="Q30" s="22">
        <f t="shared" si="33"/>
      </c>
      <c r="R30" s="22"/>
      <c r="S30" s="15" t="s">
        <v>55</v>
      </c>
      <c r="T30" s="21">
        <f t="shared" si="34"/>
      </c>
      <c r="U30" s="21">
        <f t="shared" si="35"/>
      </c>
      <c r="V30" s="15">
        <v>2</v>
      </c>
      <c r="W30" s="15" t="s">
        <v>64</v>
      </c>
      <c r="X30" s="15" t="s">
        <v>104</v>
      </c>
      <c r="Y30" s="15" t="s">
        <v>66</v>
      </c>
      <c r="Z30" s="15" t="s">
        <v>57</v>
      </c>
      <c r="AA30" s="21"/>
      <c r="AB30" s="21">
        <f t="shared" si="44"/>
      </c>
      <c r="AC30" s="15" t="str">
        <f t="shared" si="36"/>
        <v>E</v>
      </c>
      <c r="AD30" s="15" t="s">
        <v>30</v>
      </c>
      <c r="AE30" s="15"/>
      <c r="AF30" s="15"/>
      <c r="AG30" s="15" t="s">
        <v>15</v>
      </c>
      <c r="AH30" s="21">
        <f t="shared" si="37"/>
        <v>6.577</v>
      </c>
      <c r="AI30" s="21">
        <f t="shared" si="38"/>
      </c>
      <c r="AJ30" s="21">
        <f t="shared" si="39"/>
      </c>
      <c r="AK30" s="21">
        <f t="shared" si="40"/>
        <v>6.577</v>
      </c>
      <c r="AL30" s="21">
        <f t="shared" si="41"/>
      </c>
      <c r="AM30" s="21">
        <f t="shared" si="42"/>
      </c>
      <c r="AN30" s="2">
        <f t="shared" si="43"/>
        <v>6.577</v>
      </c>
      <c r="AO30" s="8">
        <v>2003</v>
      </c>
      <c r="AP30" s="2">
        <v>10</v>
      </c>
    </row>
    <row r="31" spans="1:42" ht="11.25" outlineLevel="3">
      <c r="A31" s="1">
        <v>4</v>
      </c>
      <c r="B31" s="2" t="s">
        <v>50</v>
      </c>
      <c r="C31" s="8" t="s">
        <v>51</v>
      </c>
      <c r="D31" s="20" t="s">
        <v>110</v>
      </c>
      <c r="E31" s="19" t="s">
        <v>85</v>
      </c>
      <c r="F31" s="20" t="s">
        <v>53</v>
      </c>
      <c r="G31" s="19" t="s">
        <v>103</v>
      </c>
      <c r="H31" s="20" t="s">
        <v>54</v>
      </c>
      <c r="I31" s="19" t="s">
        <v>85</v>
      </c>
      <c r="J31" s="20" t="s">
        <v>53</v>
      </c>
      <c r="K31" s="19" t="s">
        <v>100</v>
      </c>
      <c r="L31" s="21">
        <v>0.33</v>
      </c>
      <c r="M31" s="22">
        <f t="shared" si="29"/>
        <v>0.33</v>
      </c>
      <c r="N31" s="22">
        <f t="shared" si="30"/>
      </c>
      <c r="O31" s="22">
        <f t="shared" si="31"/>
      </c>
      <c r="P31" s="22">
        <f t="shared" si="32"/>
      </c>
      <c r="Q31" s="22">
        <f t="shared" si="33"/>
      </c>
      <c r="R31" s="22"/>
      <c r="S31" s="15" t="s">
        <v>55</v>
      </c>
      <c r="T31" s="21">
        <f t="shared" si="34"/>
        <v>0.33</v>
      </c>
      <c r="U31" s="21">
        <f t="shared" si="35"/>
      </c>
      <c r="V31" s="15">
        <v>3</v>
      </c>
      <c r="W31" s="15" t="s">
        <v>64</v>
      </c>
      <c r="X31" s="15" t="s">
        <v>104</v>
      </c>
      <c r="Y31" s="15" t="s">
        <v>66</v>
      </c>
      <c r="Z31" s="15" t="s">
        <v>57</v>
      </c>
      <c r="AA31" s="21"/>
      <c r="AB31" s="21">
        <f t="shared" si="44"/>
      </c>
      <c r="AC31" s="15" t="str">
        <f t="shared" si="36"/>
        <v>E</v>
      </c>
      <c r="AD31" s="15" t="s">
        <v>30</v>
      </c>
      <c r="AE31" s="15"/>
      <c r="AF31" s="15"/>
      <c r="AG31" s="15" t="s">
        <v>15</v>
      </c>
      <c r="AH31" s="21">
        <f t="shared" si="37"/>
        <v>0.33</v>
      </c>
      <c r="AI31" s="21">
        <f t="shared" si="38"/>
      </c>
      <c r="AJ31" s="21">
        <f t="shared" si="39"/>
      </c>
      <c r="AK31" s="21">
        <f t="shared" si="40"/>
        <v>0.33</v>
      </c>
      <c r="AL31" s="21">
        <f t="shared" si="41"/>
      </c>
      <c r="AM31" s="21">
        <f t="shared" si="42"/>
      </c>
      <c r="AN31" s="2">
        <f t="shared" si="43"/>
        <v>0.495</v>
      </c>
      <c r="AO31" s="8">
        <v>2003</v>
      </c>
      <c r="AP31" s="2">
        <v>10</v>
      </c>
    </row>
    <row r="32" spans="1:42" ht="11.25" outlineLevel="3">
      <c r="A32" s="1">
        <v>4</v>
      </c>
      <c r="B32" s="2" t="s">
        <v>50</v>
      </c>
      <c r="C32" s="8" t="s">
        <v>51</v>
      </c>
      <c r="D32" s="20" t="s">
        <v>110</v>
      </c>
      <c r="E32" s="19" t="s">
        <v>85</v>
      </c>
      <c r="F32" s="20" t="s">
        <v>53</v>
      </c>
      <c r="G32" s="19" t="s">
        <v>100</v>
      </c>
      <c r="H32" s="20" t="s">
        <v>54</v>
      </c>
      <c r="I32" s="19" t="s">
        <v>85</v>
      </c>
      <c r="J32" s="20" t="s">
        <v>53</v>
      </c>
      <c r="K32" s="19" t="s">
        <v>105</v>
      </c>
      <c r="L32" s="21">
        <v>0.001</v>
      </c>
      <c r="M32" s="22">
        <f t="shared" si="29"/>
        <v>0.001</v>
      </c>
      <c r="N32" s="22">
        <f t="shared" si="30"/>
      </c>
      <c r="O32" s="22">
        <f t="shared" si="31"/>
      </c>
      <c r="P32" s="22">
        <f t="shared" si="32"/>
      </c>
      <c r="Q32" s="22">
        <f t="shared" si="33"/>
      </c>
      <c r="R32" s="22"/>
      <c r="S32" s="15" t="s">
        <v>55</v>
      </c>
      <c r="T32" s="21">
        <f t="shared" si="34"/>
        <v>0.001</v>
      </c>
      <c r="U32" s="21">
        <f t="shared" si="35"/>
      </c>
      <c r="V32" s="15">
        <v>3</v>
      </c>
      <c r="W32" s="15" t="s">
        <v>64</v>
      </c>
      <c r="X32" s="15" t="s">
        <v>104</v>
      </c>
      <c r="Y32" s="15" t="s">
        <v>66</v>
      </c>
      <c r="Z32" s="15" t="s">
        <v>57</v>
      </c>
      <c r="AA32" s="21"/>
      <c r="AB32" s="21">
        <f t="shared" si="44"/>
      </c>
      <c r="AC32" s="15" t="str">
        <f t="shared" si="36"/>
        <v>E</v>
      </c>
      <c r="AD32" s="15" t="s">
        <v>30</v>
      </c>
      <c r="AE32" s="15"/>
      <c r="AF32" s="15"/>
      <c r="AG32" s="15" t="s">
        <v>15</v>
      </c>
      <c r="AH32" s="21">
        <f t="shared" si="37"/>
        <v>0.001</v>
      </c>
      <c r="AI32" s="21">
        <f t="shared" si="38"/>
      </c>
      <c r="AJ32" s="21">
        <f t="shared" si="39"/>
      </c>
      <c r="AK32" s="21">
        <f t="shared" si="40"/>
        <v>0.001</v>
      </c>
      <c r="AL32" s="21">
        <f t="shared" si="41"/>
      </c>
      <c r="AM32" s="21">
        <f t="shared" si="42"/>
      </c>
      <c r="AN32" s="2">
        <f t="shared" si="43"/>
        <v>0.0015</v>
      </c>
      <c r="AO32" s="8">
        <v>2003</v>
      </c>
      <c r="AP32" s="2">
        <v>10</v>
      </c>
    </row>
    <row r="33" spans="1:42" ht="11.25" outlineLevel="3">
      <c r="A33" s="1">
        <v>4</v>
      </c>
      <c r="B33" s="2" t="s">
        <v>50</v>
      </c>
      <c r="C33" s="8" t="s">
        <v>51</v>
      </c>
      <c r="D33" s="20" t="s">
        <v>111</v>
      </c>
      <c r="E33" s="19" t="s">
        <v>59</v>
      </c>
      <c r="F33" s="20" t="s">
        <v>53</v>
      </c>
      <c r="G33" s="19" t="s">
        <v>59</v>
      </c>
      <c r="H33" s="20" t="s">
        <v>54</v>
      </c>
      <c r="I33" s="19" t="s">
        <v>88</v>
      </c>
      <c r="J33" s="20" t="s">
        <v>53</v>
      </c>
      <c r="K33" s="19" t="s">
        <v>76</v>
      </c>
      <c r="L33" s="21">
        <v>3.3</v>
      </c>
      <c r="M33" s="22">
        <f>IF(S33="ba",L33,"")</f>
        <v>3.3</v>
      </c>
      <c r="N33" s="22">
        <f>IF(S33="bc",L33,"")</f>
      </c>
      <c r="O33" s="22">
        <f>IF(S33="pv",L33,"")</f>
      </c>
      <c r="P33" s="22">
        <f>IF(S33="iu",L33,"")</f>
      </c>
      <c r="Q33" s="22">
        <f>IF(S33="im",L33,"")</f>
      </c>
      <c r="R33" s="22"/>
      <c r="S33" s="15" t="s">
        <v>55</v>
      </c>
      <c r="T33" s="21">
        <f>IF(V33=3,L33,"")</f>
      </c>
      <c r="U33" s="21">
        <f>IF(V33=4,L33,"")</f>
      </c>
      <c r="V33" s="15">
        <v>2</v>
      </c>
      <c r="W33" s="15" t="s">
        <v>64</v>
      </c>
      <c r="X33" s="15"/>
      <c r="Y33" s="15" t="s">
        <v>66</v>
      </c>
      <c r="Z33" s="15" t="s">
        <v>57</v>
      </c>
      <c r="AA33" s="21">
        <f>IF(AB33="M",L33,"")</f>
        <v>3.3</v>
      </c>
      <c r="AB33" s="21" t="s">
        <v>69</v>
      </c>
      <c r="AC33" s="15" t="str">
        <f>IF(AD33="E","E",IF(AE33="P","P",IF(AF33="S","S","")))</f>
        <v>S</v>
      </c>
      <c r="AD33" s="15"/>
      <c r="AE33" s="15"/>
      <c r="AF33" s="15" t="s">
        <v>15</v>
      </c>
      <c r="AG33" s="15" t="s">
        <v>15</v>
      </c>
      <c r="AH33" s="21">
        <f>IF(AD33="E",L33,"")</f>
      </c>
      <c r="AI33" s="21">
        <f>IF(AE33="P",L33,"")</f>
      </c>
      <c r="AJ33" s="21">
        <f>IF(AF33="S",L33,"")</f>
        <v>3.3</v>
      </c>
      <c r="AK33" s="21">
        <f>IF(AG33="S",L33,"")</f>
        <v>3.3</v>
      </c>
      <c r="AL33" s="21">
        <f>IF(AG33="D",L33,"")</f>
      </c>
      <c r="AM33" s="21">
        <f>IF(AG33="M",L33,"")</f>
      </c>
      <c r="AN33" s="2">
        <f>L33+IF(T33&lt;&gt;"",0.5*L33,0)+IF(U33&lt;&gt;"",L33,0)</f>
        <v>3.3</v>
      </c>
      <c r="AO33" s="8"/>
      <c r="AP33" s="2"/>
    </row>
    <row r="34" spans="1:42" ht="11.25" outlineLevel="3">
      <c r="A34" s="1">
        <v>4</v>
      </c>
      <c r="B34" s="2" t="s">
        <v>50</v>
      </c>
      <c r="C34" s="8" t="s">
        <v>51</v>
      </c>
      <c r="D34" s="20" t="s">
        <v>111</v>
      </c>
      <c r="E34" s="19" t="s">
        <v>88</v>
      </c>
      <c r="F34" s="20" t="s">
        <v>53</v>
      </c>
      <c r="G34" s="19" t="s">
        <v>76</v>
      </c>
      <c r="H34" s="20" t="s">
        <v>54</v>
      </c>
      <c r="I34" s="19" t="s">
        <v>90</v>
      </c>
      <c r="J34" s="20" t="s">
        <v>53</v>
      </c>
      <c r="K34" s="19" t="s">
        <v>106</v>
      </c>
      <c r="L34" s="21">
        <v>1.643</v>
      </c>
      <c r="M34" s="22">
        <f>IF(S34="ba",L34,"")</f>
        <v>1.643</v>
      </c>
      <c r="N34" s="22">
        <f>IF(S34="bc",L34,"")</f>
      </c>
      <c r="O34" s="22">
        <f>IF(S34="pv",L34,"")</f>
      </c>
      <c r="P34" s="22">
        <f>IF(S34="iu",L34,"")</f>
      </c>
      <c r="Q34" s="22">
        <f>IF(S34="im",L34,"")</f>
      </c>
      <c r="R34" s="22"/>
      <c r="S34" s="15" t="s">
        <v>55</v>
      </c>
      <c r="T34" s="21">
        <f>IF(V34=3,L34,"")</f>
      </c>
      <c r="U34" s="21">
        <f>IF(V34=4,L34,"")</f>
      </c>
      <c r="V34" s="15">
        <v>2</v>
      </c>
      <c r="W34" s="15" t="s">
        <v>64</v>
      </c>
      <c r="X34" s="15"/>
      <c r="Y34" s="15" t="s">
        <v>69</v>
      </c>
      <c r="Z34" s="15" t="s">
        <v>57</v>
      </c>
      <c r="AA34" s="21"/>
      <c r="AB34" s="21">
        <f>IF(AA34="M",L34,"")</f>
      </c>
      <c r="AC34" s="15" t="str">
        <f>IF(AD34="E","E",IF(AE34="P","P",IF(AF34="S","S","")))</f>
        <v>S</v>
      </c>
      <c r="AD34" s="15"/>
      <c r="AE34" s="15"/>
      <c r="AF34" s="15" t="s">
        <v>15</v>
      </c>
      <c r="AG34" s="15" t="s">
        <v>15</v>
      </c>
      <c r="AH34" s="21">
        <f>IF(AD34="E",L34,"")</f>
      </c>
      <c r="AI34" s="21">
        <f>IF(AE34="P",L34,"")</f>
      </c>
      <c r="AJ34" s="21">
        <f>IF(AF34="S",L34,"")</f>
        <v>1.643</v>
      </c>
      <c r="AK34" s="21">
        <f>IF(AG34="S",L34,"")</f>
        <v>1.643</v>
      </c>
      <c r="AL34" s="21">
        <f>IF(AG34="D",L34,"")</f>
      </c>
      <c r="AM34" s="21">
        <f>IF(AG34="M",L34,"")</f>
      </c>
      <c r="AN34" s="2">
        <f>L34+IF(T34&lt;&gt;"",0.5*L34,0)+IF(U34&lt;&gt;"",L34,0)</f>
        <v>1.643</v>
      </c>
      <c r="AO34" s="8">
        <v>1984</v>
      </c>
      <c r="AP34" s="2">
        <v>6</v>
      </c>
    </row>
    <row r="35" spans="1:42" ht="11.25" outlineLevel="3">
      <c r="A35" s="1">
        <v>4</v>
      </c>
      <c r="B35" s="2" t="s">
        <v>50</v>
      </c>
      <c r="C35" s="8" t="s">
        <v>51</v>
      </c>
      <c r="D35" s="20" t="s">
        <v>111</v>
      </c>
      <c r="E35" s="19" t="s">
        <v>90</v>
      </c>
      <c r="F35" s="20" t="s">
        <v>53</v>
      </c>
      <c r="G35" s="19" t="s">
        <v>106</v>
      </c>
      <c r="H35" s="20" t="s">
        <v>54</v>
      </c>
      <c r="I35" s="19" t="s">
        <v>60</v>
      </c>
      <c r="J35" s="20" t="s">
        <v>53</v>
      </c>
      <c r="K35" s="19" t="s">
        <v>107</v>
      </c>
      <c r="L35" s="21">
        <v>0.312</v>
      </c>
      <c r="M35" s="22">
        <f>IF(S35="ba",L35,"")</f>
      </c>
      <c r="N35" s="22">
        <f>IF(S35="bc",L35,"")</f>
        <v>0.312</v>
      </c>
      <c r="O35" s="22">
        <f>IF(S35="pv",L35,"")</f>
      </c>
      <c r="P35" s="22">
        <f>IF(S35="iu",L35,"")</f>
      </c>
      <c r="Q35" s="22">
        <f>IF(S35="im",L35,"")</f>
      </c>
      <c r="R35" s="22"/>
      <c r="S35" s="15" t="s">
        <v>94</v>
      </c>
      <c r="T35" s="21">
        <f>IF(V35=3,L35,"")</f>
      </c>
      <c r="U35" s="21">
        <f>IF(V35=4,L35,"")</f>
      </c>
      <c r="V35" s="15">
        <v>2</v>
      </c>
      <c r="W35" s="15" t="s">
        <v>64</v>
      </c>
      <c r="X35" s="15"/>
      <c r="Y35" s="15" t="s">
        <v>69</v>
      </c>
      <c r="Z35" s="15" t="s">
        <v>57</v>
      </c>
      <c r="AA35" s="21"/>
      <c r="AB35" s="21">
        <f>IF(AA35="M",L35,"")</f>
      </c>
      <c r="AC35" s="15" t="str">
        <f>IF(AD35="E","E",IF(AE35="P","P",IF(AF35="S","S","")))</f>
        <v>S</v>
      </c>
      <c r="AD35" s="15"/>
      <c r="AE35" s="15"/>
      <c r="AF35" s="15" t="s">
        <v>15</v>
      </c>
      <c r="AG35" s="15" t="s">
        <v>15</v>
      </c>
      <c r="AH35" s="21">
        <f>IF(AD35="E",L35,"")</f>
      </c>
      <c r="AI35" s="21">
        <f>IF(AE35="P",L35,"")</f>
      </c>
      <c r="AJ35" s="21">
        <f>IF(AF35="S",L35,"")</f>
        <v>0.312</v>
      </c>
      <c r="AK35" s="21">
        <f>IF(AG35="S",L35,"")</f>
        <v>0.312</v>
      </c>
      <c r="AL35" s="21">
        <f>IF(AG35="D",L35,"")</f>
      </c>
      <c r="AM35" s="21">
        <f>IF(AG35="M",L35,"")</f>
      </c>
      <c r="AN35" s="2">
        <f>L35+IF(T35&lt;&gt;"",0.5*L35,0)+IF(U35&lt;&gt;"",L35,0)</f>
        <v>0.312</v>
      </c>
      <c r="AO35" s="8">
        <v>1983</v>
      </c>
      <c r="AP35" s="2">
        <v>20</v>
      </c>
    </row>
    <row r="36" spans="1:42" ht="11.25" outlineLevel="3">
      <c r="A36" s="1">
        <v>4</v>
      </c>
      <c r="B36" s="2" t="s">
        <v>50</v>
      </c>
      <c r="C36" s="8" t="s">
        <v>51</v>
      </c>
      <c r="D36" s="20" t="s">
        <v>111</v>
      </c>
      <c r="E36" s="19" t="s">
        <v>60</v>
      </c>
      <c r="F36" s="20" t="s">
        <v>53</v>
      </c>
      <c r="G36" s="19" t="s">
        <v>107</v>
      </c>
      <c r="H36" s="20" t="s">
        <v>54</v>
      </c>
      <c r="I36" s="19" t="s">
        <v>96</v>
      </c>
      <c r="J36" s="20" t="s">
        <v>53</v>
      </c>
      <c r="K36" s="19" t="s">
        <v>108</v>
      </c>
      <c r="L36" s="21">
        <v>4.903</v>
      </c>
      <c r="M36" s="22">
        <f>IF(S36="ba",L36,"")</f>
      </c>
      <c r="N36" s="22">
        <f>IF(S36="bc",L36,"")</f>
        <v>4.903</v>
      </c>
      <c r="O36" s="22">
        <f>IF(S36="pv",L36,"")</f>
      </c>
      <c r="P36" s="22">
        <f>IF(S36="iu",L36,"")</f>
      </c>
      <c r="Q36" s="22">
        <f>IF(S36="im",L36,"")</f>
      </c>
      <c r="R36" s="22"/>
      <c r="S36" s="15" t="s">
        <v>94</v>
      </c>
      <c r="T36" s="21">
        <f>IF(V36=3,L36,"")</f>
      </c>
      <c r="U36" s="21">
        <f>IF(V36=4,L36,"")</f>
      </c>
      <c r="V36" s="15">
        <v>2</v>
      </c>
      <c r="W36" s="15" t="s">
        <v>64</v>
      </c>
      <c r="X36" s="15" t="s">
        <v>109</v>
      </c>
      <c r="Y36" s="15" t="s">
        <v>69</v>
      </c>
      <c r="Z36" s="15" t="s">
        <v>57</v>
      </c>
      <c r="AA36" s="21"/>
      <c r="AB36" s="21">
        <f>IF(AA36="M",L36,"")</f>
      </c>
      <c r="AC36" s="15" t="str">
        <f>IF(AD36="E","E",IF(AE36="P","P",IF(AF36="S","S","")))</f>
        <v>S</v>
      </c>
      <c r="AD36" s="15"/>
      <c r="AE36" s="15"/>
      <c r="AF36" s="15" t="s">
        <v>15</v>
      </c>
      <c r="AG36" s="15" t="s">
        <v>15</v>
      </c>
      <c r="AH36" s="21">
        <f>IF(AD36="E",L36,"")</f>
      </c>
      <c r="AI36" s="21">
        <f>IF(AE36="P",L36,"")</f>
      </c>
      <c r="AJ36" s="21">
        <f>IF(AF36="S",L36,"")</f>
        <v>4.903</v>
      </c>
      <c r="AK36" s="21">
        <f>IF(AG36="S",L36,"")</f>
        <v>4.903</v>
      </c>
      <c r="AL36" s="21">
        <f>IF(AG36="D",L36,"")</f>
      </c>
      <c r="AM36" s="21">
        <f>IF(AG36="M",L36,"")</f>
      </c>
      <c r="AN36" s="2">
        <f>L36+IF(T36&lt;&gt;"",0.5*L36,0)+IF(U36&lt;&gt;"",L36,0)</f>
        <v>4.903</v>
      </c>
      <c r="AO36" s="8">
        <v>1983</v>
      </c>
      <c r="AP36" s="2">
        <v>20</v>
      </c>
    </row>
    <row r="37" spans="1:42" ht="11.25" outlineLevel="3">
      <c r="A37" s="1">
        <v>3</v>
      </c>
      <c r="B37" s="2" t="s">
        <v>50</v>
      </c>
      <c r="C37" s="8" t="s">
        <v>51</v>
      </c>
      <c r="D37" s="20" t="s">
        <v>112</v>
      </c>
      <c r="E37" s="19" t="s">
        <v>59</v>
      </c>
      <c r="F37" s="20" t="s">
        <v>53</v>
      </c>
      <c r="G37" s="19" t="s">
        <v>59</v>
      </c>
      <c r="H37" s="20" t="s">
        <v>54</v>
      </c>
      <c r="I37" s="19" t="s">
        <v>85</v>
      </c>
      <c r="J37" s="20" t="s">
        <v>53</v>
      </c>
      <c r="K37" s="19" t="s">
        <v>67</v>
      </c>
      <c r="L37" s="21">
        <v>14.1</v>
      </c>
      <c r="M37" s="22">
        <f>IF(S37="ba",L37,"")</f>
        <v>14.1</v>
      </c>
      <c r="N37" s="22">
        <f>IF(S37="bc",L37,"")</f>
      </c>
      <c r="O37" s="22">
        <f>IF(S37="pv",L37,"")</f>
      </c>
      <c r="P37" s="22">
        <f>IF(S37="iu",L37,"")</f>
      </c>
      <c r="Q37" s="22">
        <f>IF(S37="im",L37,"")</f>
      </c>
      <c r="R37" s="22"/>
      <c r="S37" s="15" t="s">
        <v>55</v>
      </c>
      <c r="T37" s="21">
        <f>IF(V37=3,L37,"")</f>
      </c>
      <c r="U37" s="21">
        <f>IF(V37=4,L37,"")</f>
      </c>
      <c r="V37" s="15">
        <v>2</v>
      </c>
      <c r="W37" s="15" t="s">
        <v>64</v>
      </c>
      <c r="X37" s="15"/>
      <c r="Y37" s="15" t="s">
        <v>66</v>
      </c>
      <c r="Z37" s="15" t="s">
        <v>57</v>
      </c>
      <c r="AA37" s="21"/>
      <c r="AB37" s="21">
        <f>IF(AA37="M",L37,"")</f>
      </c>
      <c r="AC37" s="15" t="str">
        <f>IF(AD37="E","E",IF(AE37="P","P",IF(AF37="S","S","")))</f>
        <v>P</v>
      </c>
      <c r="AD37" s="15"/>
      <c r="AE37" s="15" t="s">
        <v>31</v>
      </c>
      <c r="AF37" s="15"/>
      <c r="AG37" s="15" t="s">
        <v>15</v>
      </c>
      <c r="AH37" s="21">
        <f>IF(AD37="E",L37,"")</f>
      </c>
      <c r="AI37" s="21">
        <f>IF(AE37="P",L37,"")</f>
        <v>14.1</v>
      </c>
      <c r="AJ37" s="21">
        <f>IF(AF37="S",L37,"")</f>
      </c>
      <c r="AK37" s="21">
        <f>IF(AG37="S",L37,"")</f>
        <v>14.1</v>
      </c>
      <c r="AL37" s="21">
        <f>IF(AG37="D",L37,"")</f>
      </c>
      <c r="AM37" s="21">
        <f>IF(AG37="M",L37,"")</f>
      </c>
      <c r="AN37" s="2">
        <f>L37+IF(T37&lt;&gt;"",0.5*L37,0)+IF(U37&lt;&gt;"",L37,0)</f>
        <v>14.1</v>
      </c>
      <c r="AO37" s="8">
        <v>2007</v>
      </c>
      <c r="AP37" s="2">
        <v>10</v>
      </c>
    </row>
  </sheetData>
  <sheetProtection/>
  <mergeCells count="26">
    <mergeCell ref="AP6:AP7"/>
    <mergeCell ref="W8:X8"/>
    <mergeCell ref="AH6:AJ6"/>
    <mergeCell ref="AK6:AM6"/>
    <mergeCell ref="AN6:AN7"/>
    <mergeCell ref="AO6:AO7"/>
    <mergeCell ref="AD6:AD7"/>
    <mergeCell ref="AE6:AE7"/>
    <mergeCell ref="AF6:AF7"/>
    <mergeCell ref="AG6:AG7"/>
    <mergeCell ref="Z6:Z7"/>
    <mergeCell ref="AA6:AA7"/>
    <mergeCell ref="AB6:AB7"/>
    <mergeCell ref="AC6:AC7"/>
    <mergeCell ref="U6:U7"/>
    <mergeCell ref="V6:V7"/>
    <mergeCell ref="W6:X7"/>
    <mergeCell ref="Y6:Y7"/>
    <mergeCell ref="L6:L7"/>
    <mergeCell ref="M6:R6"/>
    <mergeCell ref="S6:S7"/>
    <mergeCell ref="T6:T7"/>
    <mergeCell ref="B6:B7"/>
    <mergeCell ref="C6:C7"/>
    <mergeCell ref="D6:D7"/>
    <mergeCell ref="E6:K7"/>
  </mergeCells>
  <printOptions/>
  <pageMargins left="0.7480314960629921" right="0.4724409448818898" top="0.5118110236220472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 ADRIAN BOSUN</cp:lastModifiedBy>
  <cp:lastPrinted>2023-07-10T06:54:04Z</cp:lastPrinted>
  <dcterms:created xsi:type="dcterms:W3CDTF">1996-10-14T23:33:28Z</dcterms:created>
  <dcterms:modified xsi:type="dcterms:W3CDTF">2023-07-10T06:55:55Z</dcterms:modified>
  <cp:category/>
  <cp:version/>
  <cp:contentType/>
  <cp:contentStatus/>
</cp:coreProperties>
</file>